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 tabRatio="852"/>
  </bookViews>
  <sheets>
    <sheet name="ANABILIMDALI" sheetId="8" r:id="rId1"/>
    <sheet name="DOLUKADROLAR" sheetId="3" state="hidden" r:id="rId2"/>
    <sheet name="OGRENCISAYISI" sheetId="6" state="hidden" r:id="rId3"/>
    <sheet name="ASGARIOUVENORM" sheetId="7" state="hidden" r:id="rId4"/>
    <sheet name="AKTARIM" sheetId="10" state="hidden" r:id="rId5"/>
    <sheet name="ILAN" sheetId="11" state="hidden" r:id="rId6"/>
    <sheet name="HESAPLAMA" sheetId="13" state="hidden" r:id="rId7"/>
    <sheet name="NORMDUYURU" sheetId="12" state="hidden" r:id="rId8"/>
    <sheet name="NORMDISITALEP" sheetId="15" state="hidden" r:id="rId9"/>
  </sheets>
  <definedNames>
    <definedName name="_xlnm._FilterDatabase" localSheetId="4" hidden="1">AKTARIM!$A$1:$K$38</definedName>
    <definedName name="_xlnm._FilterDatabase" localSheetId="1" hidden="1">DOLUKADROLAR!$A$1:$AA$601</definedName>
    <definedName name="_xlnm._FilterDatabase" localSheetId="5" hidden="1">ILAN!$A$1:$L$221</definedName>
    <definedName name="_xlnm._FilterDatabase" localSheetId="8" hidden="1">NORMDISITALEP!$A$1:$L$13</definedName>
    <definedName name="_xlnm._FilterDatabase" localSheetId="7" hidden="1">NORMDUYURU!$A$1:$L$128</definedName>
    <definedName name="_xlnm.Print_Area" localSheetId="0">ANABILIMDALI!$A$1:$BJ$144</definedName>
    <definedName name="_xlnm.Print_Titles" localSheetId="0">ANABILIMDALI!$4:$6</definedName>
    <definedName name="_xlnm.Print_Titles" localSheetId="7">NORMDUYURU!$1:$1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8"/>
  <c r="E53"/>
  <c r="M53"/>
  <c r="R53"/>
  <c r="S53"/>
  <c r="T53"/>
  <c r="V53"/>
  <c r="W53"/>
  <c r="X53"/>
  <c r="Z53"/>
  <c r="AA53"/>
  <c r="AB53"/>
  <c r="AD53"/>
  <c r="AE53"/>
  <c r="AF53"/>
  <c r="AI53"/>
  <c r="AJ53"/>
  <c r="AK53"/>
  <c r="AL53"/>
  <c r="AM53"/>
  <c r="AN53"/>
  <c r="AW53"/>
  <c r="AX53"/>
  <c r="AZ53"/>
  <c r="BA53"/>
  <c r="BC53"/>
  <c r="BD53"/>
  <c r="BF53"/>
  <c r="BG53"/>
  <c r="BI53"/>
  <c r="BJ53"/>
  <c r="D54"/>
  <c r="E54"/>
  <c r="M54"/>
  <c r="R54"/>
  <c r="S54"/>
  <c r="T54"/>
  <c r="V54"/>
  <c r="W54"/>
  <c r="X54"/>
  <c r="Z54"/>
  <c r="AA54"/>
  <c r="AB54"/>
  <c r="AD54"/>
  <c r="AE54"/>
  <c r="AF54"/>
  <c r="AI54"/>
  <c r="AJ54"/>
  <c r="AK54"/>
  <c r="AL54"/>
  <c r="AM54"/>
  <c r="AN54"/>
  <c r="AW54"/>
  <c r="AX54"/>
  <c r="AZ54"/>
  <c r="BA54"/>
  <c r="BC54"/>
  <c r="BD54"/>
  <c r="BF54"/>
  <c r="BG54"/>
  <c r="BI54"/>
  <c r="BJ54"/>
  <c r="D125" l="1"/>
  <c r="E125"/>
  <c r="M125"/>
  <c r="R125"/>
  <c r="S125"/>
  <c r="T125"/>
  <c r="V125"/>
  <c r="W125"/>
  <c r="X125"/>
  <c r="Z125"/>
  <c r="AA125"/>
  <c r="AB125"/>
  <c r="AD125"/>
  <c r="AE125"/>
  <c r="AF125"/>
  <c r="AI125"/>
  <c r="AJ125"/>
  <c r="AK125"/>
  <c r="AL125"/>
  <c r="AM125"/>
  <c r="AN125"/>
  <c r="AP125"/>
  <c r="AQ125"/>
  <c r="AR125"/>
  <c r="AS125"/>
  <c r="AW125"/>
  <c r="AZ125"/>
  <c r="BC125"/>
  <c r="BF125"/>
  <c r="BI125"/>
  <c r="BJ125"/>
  <c r="D126"/>
  <c r="E126"/>
  <c r="M126"/>
  <c r="R126"/>
  <c r="S126"/>
  <c r="T126"/>
  <c r="V126"/>
  <c r="W126"/>
  <c r="X126"/>
  <c r="Z126"/>
  <c r="AA126"/>
  <c r="AB126"/>
  <c r="AD126"/>
  <c r="AE126"/>
  <c r="AF126"/>
  <c r="AI126"/>
  <c r="AJ126"/>
  <c r="AK126"/>
  <c r="AL126"/>
  <c r="AM126"/>
  <c r="AN126"/>
  <c r="AP126"/>
  <c r="AQ126"/>
  <c r="AR126"/>
  <c r="AW126"/>
  <c r="AZ126"/>
  <c r="BC126"/>
  <c r="BF126"/>
  <c r="BI126"/>
  <c r="BJ126"/>
  <c r="D127"/>
  <c r="E127"/>
  <c r="M127"/>
  <c r="R127"/>
  <c r="S127"/>
  <c r="T127"/>
  <c r="V127"/>
  <c r="W127"/>
  <c r="X127"/>
  <c r="Z127"/>
  <c r="AA127"/>
  <c r="AB127"/>
  <c r="AD127"/>
  <c r="AE127"/>
  <c r="AF127"/>
  <c r="AI127"/>
  <c r="AJ127"/>
  <c r="AK127"/>
  <c r="AL127"/>
  <c r="AM127"/>
  <c r="AN127"/>
  <c r="AP127"/>
  <c r="AQ127"/>
  <c r="AR127"/>
  <c r="AW127"/>
  <c r="AZ127"/>
  <c r="BC127"/>
  <c r="BF127"/>
  <c r="BI127"/>
  <c r="BJ127"/>
  <c r="AU125" l="1"/>
  <c r="AT125"/>
  <c r="D42"/>
  <c r="E42"/>
  <c r="M42"/>
  <c r="R42"/>
  <c r="S42"/>
  <c r="T42"/>
  <c r="V42"/>
  <c r="W42"/>
  <c r="X42"/>
  <c r="Z42"/>
  <c r="AA42"/>
  <c r="AB42"/>
  <c r="AD42"/>
  <c r="AE42"/>
  <c r="AF42"/>
  <c r="AI42"/>
  <c r="AJ42"/>
  <c r="AK42"/>
  <c r="AL42"/>
  <c r="AM42"/>
  <c r="AN42"/>
  <c r="AW42"/>
  <c r="AX42"/>
  <c r="AZ42"/>
  <c r="BA42"/>
  <c r="BC42"/>
  <c r="BD42"/>
  <c r="BF42"/>
  <c r="BG42"/>
  <c r="BI42"/>
  <c r="BJ42"/>
  <c r="D43"/>
  <c r="E43"/>
  <c r="M43"/>
  <c r="R43"/>
  <c r="S43"/>
  <c r="T43"/>
  <c r="V43"/>
  <c r="W43"/>
  <c r="X43"/>
  <c r="Z43"/>
  <c r="AA43"/>
  <c r="AB43"/>
  <c r="AD43"/>
  <c r="AE43"/>
  <c r="AF43"/>
  <c r="AI43"/>
  <c r="AJ43"/>
  <c r="AK43"/>
  <c r="AL43"/>
  <c r="AM43"/>
  <c r="AN43"/>
  <c r="AW43"/>
  <c r="AX43"/>
  <c r="AZ43"/>
  <c r="BA43"/>
  <c r="BC43"/>
  <c r="BD43"/>
  <c r="BF43"/>
  <c r="BG43"/>
  <c r="BI43"/>
  <c r="BJ43"/>
  <c r="D84" l="1"/>
  <c r="E84"/>
  <c r="M84"/>
  <c r="R84"/>
  <c r="S84"/>
  <c r="T84"/>
  <c r="V84"/>
  <c r="W84"/>
  <c r="X84"/>
  <c r="Z84"/>
  <c r="AA84"/>
  <c r="AB84"/>
  <c r="AD84"/>
  <c r="AE84"/>
  <c r="AF84"/>
  <c r="AI84"/>
  <c r="AJ84"/>
  <c r="AK84"/>
  <c r="AL84"/>
  <c r="AM84"/>
  <c r="AN84"/>
  <c r="AW84"/>
  <c r="AX84"/>
  <c r="AZ84"/>
  <c r="BA84"/>
  <c r="BC84"/>
  <c r="BD84"/>
  <c r="BF84"/>
  <c r="BG84"/>
  <c r="BI84"/>
  <c r="BJ84"/>
  <c r="D85"/>
  <c r="E85"/>
  <c r="M85"/>
  <c r="R85"/>
  <c r="S85"/>
  <c r="T85"/>
  <c r="V85"/>
  <c r="W85"/>
  <c r="X85"/>
  <c r="Z85"/>
  <c r="AA85"/>
  <c r="AB85"/>
  <c r="AD85"/>
  <c r="AE85"/>
  <c r="AF85"/>
  <c r="AI85"/>
  <c r="AJ85"/>
  <c r="AK85"/>
  <c r="AL85"/>
  <c r="AM85"/>
  <c r="AN85"/>
  <c r="AW85"/>
  <c r="AX85"/>
  <c r="AZ85"/>
  <c r="BA85"/>
  <c r="BC85"/>
  <c r="BD85"/>
  <c r="BF85"/>
  <c r="BG85"/>
  <c r="BI85"/>
  <c r="BJ85"/>
  <c r="D86"/>
  <c r="E86"/>
  <c r="M86"/>
  <c r="R86"/>
  <c r="S86"/>
  <c r="T86"/>
  <c r="V86"/>
  <c r="W86"/>
  <c r="X86"/>
  <c r="Z86"/>
  <c r="AA86"/>
  <c r="AB86"/>
  <c r="AD86"/>
  <c r="AE86"/>
  <c r="AF86"/>
  <c r="AI86"/>
  <c r="AJ86"/>
  <c r="AK86"/>
  <c r="AL86"/>
  <c r="AM86"/>
  <c r="AN86"/>
  <c r="AW86"/>
  <c r="AX86"/>
  <c r="AZ86"/>
  <c r="BA86"/>
  <c r="BC86"/>
  <c r="BD86"/>
  <c r="BF86"/>
  <c r="BG86"/>
  <c r="BI86"/>
  <c r="BJ86"/>
  <c r="D87"/>
  <c r="E87"/>
  <c r="M87"/>
  <c r="R87"/>
  <c r="S87"/>
  <c r="T87"/>
  <c r="V87"/>
  <c r="W87"/>
  <c r="X87"/>
  <c r="Z87"/>
  <c r="AA87"/>
  <c r="AB87"/>
  <c r="AD87"/>
  <c r="AE87"/>
  <c r="AF87"/>
  <c r="AI87"/>
  <c r="AJ87"/>
  <c r="AK87"/>
  <c r="AL87"/>
  <c r="AM87"/>
  <c r="AN87"/>
  <c r="AW87"/>
  <c r="AX87"/>
  <c r="AZ87"/>
  <c r="BA87"/>
  <c r="BC87"/>
  <c r="BD87"/>
  <c r="BF87"/>
  <c r="BG87"/>
  <c r="BI87"/>
  <c r="BJ87"/>
  <c r="D29"/>
  <c r="E29"/>
  <c r="M29"/>
  <c r="R29"/>
  <c r="S29"/>
  <c r="T29"/>
  <c r="V29"/>
  <c r="W29"/>
  <c r="X29"/>
  <c r="Z29"/>
  <c r="AA29"/>
  <c r="AB29"/>
  <c r="AD29"/>
  <c r="AE29"/>
  <c r="AF29"/>
  <c r="AI29"/>
  <c r="AJ29"/>
  <c r="AK29"/>
  <c r="AL29"/>
  <c r="AM29"/>
  <c r="AN29"/>
  <c r="AW29"/>
  <c r="AX29"/>
  <c r="AZ29"/>
  <c r="BA29"/>
  <c r="BC29"/>
  <c r="BD29"/>
  <c r="BF29"/>
  <c r="BG29"/>
  <c r="BI29"/>
  <c r="BJ29"/>
  <c r="AW7" l="1"/>
  <c r="BJ111"/>
  <c r="BI111"/>
  <c r="BG111"/>
  <c r="BF111"/>
  <c r="BD111"/>
  <c r="BC111"/>
  <c r="BA111"/>
  <c r="AZ111"/>
  <c r="AX111"/>
  <c r="AW111"/>
  <c r="AW109"/>
  <c r="AX109"/>
  <c r="AZ109"/>
  <c r="BA109"/>
  <c r="BC109"/>
  <c r="BD109"/>
  <c r="BF109"/>
  <c r="BG109"/>
  <c r="BI109"/>
  <c r="BJ109"/>
  <c r="BJ108"/>
  <c r="BI108"/>
  <c r="BG108"/>
  <c r="BF108"/>
  <c r="BD108"/>
  <c r="BC108"/>
  <c r="BA108"/>
  <c r="AZ108"/>
  <c r="AX108"/>
  <c r="AW108"/>
  <c r="AW104"/>
  <c r="AX104"/>
  <c r="AZ104"/>
  <c r="BA104"/>
  <c r="BC104"/>
  <c r="BD104"/>
  <c r="BF104"/>
  <c r="BG104"/>
  <c r="BI104"/>
  <c r="BJ104"/>
  <c r="AW105"/>
  <c r="AX105"/>
  <c r="AZ105"/>
  <c r="BA105"/>
  <c r="BC105"/>
  <c r="BD105"/>
  <c r="BF105"/>
  <c r="BG105"/>
  <c r="BI105"/>
  <c r="BJ105"/>
  <c r="AW106"/>
  <c r="AX106"/>
  <c r="AZ106"/>
  <c r="BA106"/>
  <c r="BC106"/>
  <c r="BD106"/>
  <c r="BF106"/>
  <c r="BG106"/>
  <c r="BI106"/>
  <c r="BJ106"/>
  <c r="BJ103"/>
  <c r="BI103"/>
  <c r="BG103"/>
  <c r="BF103"/>
  <c r="BD103"/>
  <c r="BC103"/>
  <c r="BA103"/>
  <c r="AZ103"/>
  <c r="AX103"/>
  <c r="AW103"/>
  <c r="AW100"/>
  <c r="AX100"/>
  <c r="AZ100"/>
  <c r="BA100"/>
  <c r="BC100"/>
  <c r="BD100"/>
  <c r="BF100"/>
  <c r="BG100"/>
  <c r="BI100"/>
  <c r="BJ100"/>
  <c r="AW101"/>
  <c r="AX101"/>
  <c r="AZ101"/>
  <c r="BA101"/>
  <c r="BC101"/>
  <c r="BD101"/>
  <c r="BF101"/>
  <c r="BG101"/>
  <c r="BI101"/>
  <c r="BJ101"/>
  <c r="BJ99"/>
  <c r="BI99"/>
  <c r="BG99"/>
  <c r="BF99"/>
  <c r="BD99"/>
  <c r="BC99"/>
  <c r="BA99"/>
  <c r="AZ99"/>
  <c r="AX99"/>
  <c r="AW99"/>
  <c r="AW95"/>
  <c r="AX95"/>
  <c r="AZ95"/>
  <c r="BA95"/>
  <c r="BC95"/>
  <c r="BD95"/>
  <c r="BF95"/>
  <c r="BG95"/>
  <c r="BI95"/>
  <c r="BJ95"/>
  <c r="AW96"/>
  <c r="AX96"/>
  <c r="AZ96"/>
  <c r="BA96"/>
  <c r="BC96"/>
  <c r="BD96"/>
  <c r="BF96"/>
  <c r="BG96"/>
  <c r="BI96"/>
  <c r="BJ96"/>
  <c r="AW97"/>
  <c r="AX97"/>
  <c r="AZ97"/>
  <c r="BA97"/>
  <c r="BC97"/>
  <c r="BD97"/>
  <c r="BF97"/>
  <c r="BG97"/>
  <c r="BI97"/>
  <c r="BJ97"/>
  <c r="BJ94"/>
  <c r="BI94"/>
  <c r="BG94"/>
  <c r="BF94"/>
  <c r="BD94"/>
  <c r="BC94"/>
  <c r="BA94"/>
  <c r="AZ94"/>
  <c r="AX94"/>
  <c r="AW94"/>
  <c r="AW90"/>
  <c r="AX90"/>
  <c r="AZ90"/>
  <c r="BA90"/>
  <c r="BC90"/>
  <c r="BD90"/>
  <c r="BF90"/>
  <c r="BG90"/>
  <c r="BI90"/>
  <c r="BJ90"/>
  <c r="AW91"/>
  <c r="AX91"/>
  <c r="AZ91"/>
  <c r="BA91"/>
  <c r="BC91"/>
  <c r="BD91"/>
  <c r="BF91"/>
  <c r="BG91"/>
  <c r="BI91"/>
  <c r="BJ91"/>
  <c r="AW92"/>
  <c r="AX92"/>
  <c r="AZ92"/>
  <c r="BA92"/>
  <c r="BC92"/>
  <c r="BD92"/>
  <c r="BF92"/>
  <c r="BG92"/>
  <c r="BI92"/>
  <c r="BJ92"/>
  <c r="BJ89"/>
  <c r="BI89"/>
  <c r="BG89"/>
  <c r="BF89"/>
  <c r="BD89"/>
  <c r="BC89"/>
  <c r="BA89"/>
  <c r="AZ89"/>
  <c r="AX89"/>
  <c r="AW89"/>
  <c r="BJ83"/>
  <c r="BI83"/>
  <c r="BG83"/>
  <c r="BF83"/>
  <c r="BD83"/>
  <c r="BC83"/>
  <c r="BA83"/>
  <c r="AZ83"/>
  <c r="AX83"/>
  <c r="AW83"/>
  <c r="AW78"/>
  <c r="AX78"/>
  <c r="AZ78"/>
  <c r="BA78"/>
  <c r="BC78"/>
  <c r="BD78"/>
  <c r="BF78"/>
  <c r="BG78"/>
  <c r="BI78"/>
  <c r="BJ78"/>
  <c r="AW79"/>
  <c r="AX79"/>
  <c r="AZ79"/>
  <c r="BA79"/>
  <c r="BC79"/>
  <c r="BD79"/>
  <c r="BF79"/>
  <c r="BG79"/>
  <c r="BI79"/>
  <c r="BJ79"/>
  <c r="AW80"/>
  <c r="AX80"/>
  <c r="AZ80"/>
  <c r="BA80"/>
  <c r="BC80"/>
  <c r="BD80"/>
  <c r="BF80"/>
  <c r="BG80"/>
  <c r="BI80"/>
  <c r="BJ80"/>
  <c r="AW81"/>
  <c r="AX81"/>
  <c r="AZ81"/>
  <c r="BA81"/>
  <c r="BC81"/>
  <c r="BD81"/>
  <c r="BF81"/>
  <c r="BG81"/>
  <c r="BI81"/>
  <c r="BJ81"/>
  <c r="BJ77"/>
  <c r="BI77"/>
  <c r="BG77"/>
  <c r="BF77"/>
  <c r="BD77"/>
  <c r="BC77"/>
  <c r="BA77"/>
  <c r="AZ77"/>
  <c r="AX77"/>
  <c r="AW77"/>
  <c r="AW71"/>
  <c r="AX71"/>
  <c r="AZ71"/>
  <c r="BA71"/>
  <c r="BC71"/>
  <c r="BD71"/>
  <c r="BF71"/>
  <c r="BG71"/>
  <c r="BI71"/>
  <c r="BJ71"/>
  <c r="AW72"/>
  <c r="AX72"/>
  <c r="AZ72"/>
  <c r="BA72"/>
  <c r="BC72"/>
  <c r="BD72"/>
  <c r="BF72"/>
  <c r="BG72"/>
  <c r="BI72"/>
  <c r="BJ72"/>
  <c r="AW73"/>
  <c r="AX73"/>
  <c r="AZ73"/>
  <c r="BA73"/>
  <c r="BC73"/>
  <c r="BD73"/>
  <c r="BF73"/>
  <c r="BG73"/>
  <c r="BI73"/>
  <c r="BJ73"/>
  <c r="AW74"/>
  <c r="AX74"/>
  <c r="AZ74"/>
  <c r="BA74"/>
  <c r="BC74"/>
  <c r="BD74"/>
  <c r="BF74"/>
  <c r="BG74"/>
  <c r="BI74"/>
  <c r="BJ74"/>
  <c r="AW75"/>
  <c r="AX75"/>
  <c r="AZ75"/>
  <c r="BA75"/>
  <c r="BC75"/>
  <c r="BD75"/>
  <c r="BF75"/>
  <c r="BG75"/>
  <c r="BI75"/>
  <c r="BJ75"/>
  <c r="BJ70"/>
  <c r="BI70"/>
  <c r="BG70"/>
  <c r="BF70"/>
  <c r="BD70"/>
  <c r="BC70"/>
  <c r="BA70"/>
  <c r="AZ70"/>
  <c r="AX70"/>
  <c r="AW70"/>
  <c r="AW65"/>
  <c r="AX65"/>
  <c r="AZ65"/>
  <c r="BA65"/>
  <c r="BC65"/>
  <c r="BD65"/>
  <c r="BF65"/>
  <c r="BG65"/>
  <c r="BI65"/>
  <c r="BJ65"/>
  <c r="AW66"/>
  <c r="AX66"/>
  <c r="AZ66"/>
  <c r="BA66"/>
  <c r="BC66"/>
  <c r="BD66"/>
  <c r="BF66"/>
  <c r="BG66"/>
  <c r="BI66"/>
  <c r="BJ66"/>
  <c r="AW67"/>
  <c r="AX67"/>
  <c r="AZ67"/>
  <c r="BA67"/>
  <c r="BC67"/>
  <c r="BD67"/>
  <c r="BF67"/>
  <c r="BG67"/>
  <c r="BI67"/>
  <c r="BJ67"/>
  <c r="AW68"/>
  <c r="AX68"/>
  <c r="AZ68"/>
  <c r="BA68"/>
  <c r="BC68"/>
  <c r="BD68"/>
  <c r="BF68"/>
  <c r="BG68"/>
  <c r="BI68"/>
  <c r="BJ68"/>
  <c r="BJ64"/>
  <c r="BI64"/>
  <c r="BG64"/>
  <c r="BF64"/>
  <c r="BD64"/>
  <c r="BC64"/>
  <c r="BA64"/>
  <c r="AZ64"/>
  <c r="AX64"/>
  <c r="AW64"/>
  <c r="BJ62"/>
  <c r="BI62"/>
  <c r="BG62"/>
  <c r="BF62"/>
  <c r="BD62"/>
  <c r="BC62"/>
  <c r="BA62"/>
  <c r="AZ62"/>
  <c r="AX62"/>
  <c r="AW62"/>
  <c r="AW57"/>
  <c r="AX57"/>
  <c r="AZ57"/>
  <c r="BA57"/>
  <c r="BC57"/>
  <c r="BD57"/>
  <c r="BF57"/>
  <c r="BG57"/>
  <c r="BI57"/>
  <c r="BJ57"/>
  <c r="AW58"/>
  <c r="AX58"/>
  <c r="AZ58"/>
  <c r="BA58"/>
  <c r="BC58"/>
  <c r="BD58"/>
  <c r="BF58"/>
  <c r="BG58"/>
  <c r="BI58"/>
  <c r="BJ58"/>
  <c r="AW59"/>
  <c r="AX59"/>
  <c r="AZ59"/>
  <c r="BA59"/>
  <c r="BC59"/>
  <c r="BD59"/>
  <c r="BF59"/>
  <c r="BG59"/>
  <c r="BI59"/>
  <c r="BJ59"/>
  <c r="AW60"/>
  <c r="AX60"/>
  <c r="AZ60"/>
  <c r="BA60"/>
  <c r="BC60"/>
  <c r="BD60"/>
  <c r="BF60"/>
  <c r="BG60"/>
  <c r="BI60"/>
  <c r="BJ60"/>
  <c r="BJ56"/>
  <c r="BI56"/>
  <c r="BG56"/>
  <c r="BF56"/>
  <c r="BD56"/>
  <c r="BC56"/>
  <c r="BA56"/>
  <c r="AZ56"/>
  <c r="AX56"/>
  <c r="AW56"/>
  <c r="AW51"/>
  <c r="AX51"/>
  <c r="AZ51"/>
  <c r="BA51"/>
  <c r="BC51"/>
  <c r="BD51"/>
  <c r="BF51"/>
  <c r="BG51"/>
  <c r="BI51"/>
  <c r="BJ51"/>
  <c r="AW52"/>
  <c r="AX52"/>
  <c r="AZ52"/>
  <c r="BA52"/>
  <c r="BC52"/>
  <c r="BD52"/>
  <c r="BF52"/>
  <c r="BG52"/>
  <c r="BI52"/>
  <c r="BJ52"/>
  <c r="BJ50"/>
  <c r="BI50"/>
  <c r="BG50"/>
  <c r="BF50"/>
  <c r="BD50"/>
  <c r="BC50"/>
  <c r="BA50"/>
  <c r="AZ50"/>
  <c r="AX50"/>
  <c r="AW50"/>
  <c r="AW46"/>
  <c r="AX46"/>
  <c r="AZ46"/>
  <c r="BA46"/>
  <c r="BC46"/>
  <c r="BD46"/>
  <c r="BF46"/>
  <c r="BG46"/>
  <c r="BI46"/>
  <c r="BJ46"/>
  <c r="AW47"/>
  <c r="AX47"/>
  <c r="AZ47"/>
  <c r="BA47"/>
  <c r="BC47"/>
  <c r="BD47"/>
  <c r="BF47"/>
  <c r="BG47"/>
  <c r="BI47"/>
  <c r="BJ47"/>
  <c r="AW48"/>
  <c r="AX48"/>
  <c r="AZ48"/>
  <c r="BA48"/>
  <c r="BC48"/>
  <c r="BD48"/>
  <c r="BF48"/>
  <c r="BG48"/>
  <c r="BI48"/>
  <c r="BJ48"/>
  <c r="BJ45"/>
  <c r="BI45"/>
  <c r="BG45"/>
  <c r="BF45"/>
  <c r="BD45"/>
  <c r="BC45"/>
  <c r="BA45"/>
  <c r="AZ45"/>
  <c r="AX45"/>
  <c r="AW45"/>
  <c r="AW39"/>
  <c r="AX39"/>
  <c r="AZ39"/>
  <c r="BA39"/>
  <c r="BC39"/>
  <c r="BD39"/>
  <c r="BF39"/>
  <c r="BG39"/>
  <c r="BI39"/>
  <c r="BJ39"/>
  <c r="AW40"/>
  <c r="AX40"/>
  <c r="AZ40"/>
  <c r="BA40"/>
  <c r="BC40"/>
  <c r="BD40"/>
  <c r="BF40"/>
  <c r="BG40"/>
  <c r="BI40"/>
  <c r="BJ40"/>
  <c r="AW41"/>
  <c r="AX41"/>
  <c r="AZ41"/>
  <c r="BA41"/>
  <c r="BC41"/>
  <c r="BD41"/>
  <c r="BF41"/>
  <c r="BG41"/>
  <c r="BI41"/>
  <c r="BJ41"/>
  <c r="BJ38"/>
  <c r="BI38"/>
  <c r="BG38"/>
  <c r="BF38"/>
  <c r="BD38"/>
  <c r="BC38"/>
  <c r="BA38"/>
  <c r="AZ38"/>
  <c r="AX38"/>
  <c r="AW38"/>
  <c r="BJ37"/>
  <c r="BI37"/>
  <c r="BG37"/>
  <c r="BF37"/>
  <c r="BD37"/>
  <c r="BC37"/>
  <c r="BA37"/>
  <c r="AZ37"/>
  <c r="AX37"/>
  <c r="AW37"/>
  <c r="AW32"/>
  <c r="AX32"/>
  <c r="AZ32"/>
  <c r="BA32"/>
  <c r="BC32"/>
  <c r="BD32"/>
  <c r="BF32"/>
  <c r="BG32"/>
  <c r="BI32"/>
  <c r="BJ32"/>
  <c r="AW33"/>
  <c r="AX33"/>
  <c r="AZ33"/>
  <c r="BA33"/>
  <c r="BC33"/>
  <c r="BD33"/>
  <c r="BF33"/>
  <c r="BG33"/>
  <c r="BI33"/>
  <c r="BJ33"/>
  <c r="AW34"/>
  <c r="AX34"/>
  <c r="AZ34"/>
  <c r="BA34"/>
  <c r="BC34"/>
  <c r="BD34"/>
  <c r="BF34"/>
  <c r="BG34"/>
  <c r="BI34"/>
  <c r="BJ34"/>
  <c r="AW35"/>
  <c r="AX35"/>
  <c r="AZ35"/>
  <c r="BA35"/>
  <c r="BC35"/>
  <c r="BD35"/>
  <c r="BF35"/>
  <c r="BG35"/>
  <c r="BI35"/>
  <c r="BJ35"/>
  <c r="BJ31"/>
  <c r="BI31"/>
  <c r="BG31"/>
  <c r="BF31"/>
  <c r="BD31"/>
  <c r="BC31"/>
  <c r="BA31"/>
  <c r="AZ31"/>
  <c r="AX31"/>
  <c r="AW31"/>
  <c r="BJ28"/>
  <c r="BI28"/>
  <c r="BG28"/>
  <c r="BF28"/>
  <c r="BD28"/>
  <c r="BC28"/>
  <c r="BA28"/>
  <c r="AZ28"/>
  <c r="AX28"/>
  <c r="AW28"/>
  <c r="AW24"/>
  <c r="AX24"/>
  <c r="AZ24"/>
  <c r="BA24"/>
  <c r="BC24"/>
  <c r="BD24"/>
  <c r="BF24"/>
  <c r="BG24"/>
  <c r="BI24"/>
  <c r="BJ24"/>
  <c r="AW25"/>
  <c r="AX25"/>
  <c r="AZ25"/>
  <c r="BA25"/>
  <c r="BC25"/>
  <c r="BD25"/>
  <c r="BF25"/>
  <c r="BG25"/>
  <c r="BI25"/>
  <c r="BJ25"/>
  <c r="AW26"/>
  <c r="AX26"/>
  <c r="AZ26"/>
  <c r="BA26"/>
  <c r="BC26"/>
  <c r="BD26"/>
  <c r="BF26"/>
  <c r="BG26"/>
  <c r="BI26"/>
  <c r="BJ26"/>
  <c r="BJ23"/>
  <c r="BI23"/>
  <c r="BG23"/>
  <c r="BF23"/>
  <c r="BD23"/>
  <c r="BC23"/>
  <c r="BA23"/>
  <c r="AZ23"/>
  <c r="AX23"/>
  <c r="AW23"/>
  <c r="AW18"/>
  <c r="AX18"/>
  <c r="AZ18"/>
  <c r="BA18"/>
  <c r="BC18"/>
  <c r="BD18"/>
  <c r="BF18"/>
  <c r="BG18"/>
  <c r="BI18"/>
  <c r="BJ18"/>
  <c r="AW19"/>
  <c r="AX19"/>
  <c r="AZ19"/>
  <c r="BA19"/>
  <c r="BC19"/>
  <c r="BD19"/>
  <c r="BF19"/>
  <c r="BG19"/>
  <c r="BI19"/>
  <c r="BJ19"/>
  <c r="AW20"/>
  <c r="AX20"/>
  <c r="AZ20"/>
  <c r="BA20"/>
  <c r="BC20"/>
  <c r="BD20"/>
  <c r="BF20"/>
  <c r="BG20"/>
  <c r="BI20"/>
  <c r="BJ20"/>
  <c r="AW21"/>
  <c r="AX21"/>
  <c r="AZ21"/>
  <c r="BA21"/>
  <c r="BC21"/>
  <c r="BD21"/>
  <c r="BF21"/>
  <c r="BG21"/>
  <c r="BI21"/>
  <c r="BJ21"/>
  <c r="BJ17"/>
  <c r="BI17"/>
  <c r="BG17"/>
  <c r="BF17"/>
  <c r="BD17"/>
  <c r="BC17"/>
  <c r="BA17"/>
  <c r="AZ17"/>
  <c r="AX17"/>
  <c r="AW17"/>
  <c r="AW14"/>
  <c r="AX14"/>
  <c r="AZ14"/>
  <c r="BA14"/>
  <c r="BC14"/>
  <c r="BD14"/>
  <c r="BF14"/>
  <c r="BG14"/>
  <c r="BI14"/>
  <c r="BJ14"/>
  <c r="AW15"/>
  <c r="AX15"/>
  <c r="AZ15"/>
  <c r="BA15"/>
  <c r="BC15"/>
  <c r="BD15"/>
  <c r="BF15"/>
  <c r="BG15"/>
  <c r="BI15"/>
  <c r="BJ15"/>
  <c r="BJ13"/>
  <c r="BI13"/>
  <c r="BG13"/>
  <c r="BF13"/>
  <c r="BD13"/>
  <c r="BC13"/>
  <c r="BA13"/>
  <c r="AZ13"/>
  <c r="AX13"/>
  <c r="AW13"/>
  <c r="AW9"/>
  <c r="AX9"/>
  <c r="AZ9"/>
  <c r="BA9"/>
  <c r="BC9"/>
  <c r="BD9"/>
  <c r="BF9"/>
  <c r="BG9"/>
  <c r="BI9"/>
  <c r="BJ9"/>
  <c r="AW10"/>
  <c r="AX10"/>
  <c r="AZ10"/>
  <c r="BA10"/>
  <c r="BC10"/>
  <c r="BD10"/>
  <c r="BF10"/>
  <c r="BG10"/>
  <c r="BI10"/>
  <c r="BJ10"/>
  <c r="AW11"/>
  <c r="AX11"/>
  <c r="AZ11"/>
  <c r="BA11"/>
  <c r="BC11"/>
  <c r="BD11"/>
  <c r="BF11"/>
  <c r="BG11"/>
  <c r="BI11"/>
  <c r="BJ11"/>
  <c r="BG8"/>
  <c r="BD8"/>
  <c r="BA8"/>
  <c r="AX8"/>
  <c r="AW114"/>
  <c r="AX114"/>
  <c r="AZ114"/>
  <c r="BA114"/>
  <c r="BC114"/>
  <c r="BD114"/>
  <c r="BF114"/>
  <c r="BG114"/>
  <c r="BI114"/>
  <c r="BJ114"/>
  <c r="AW115"/>
  <c r="AX115"/>
  <c r="AZ115"/>
  <c r="BA115"/>
  <c r="BC115"/>
  <c r="BD115"/>
  <c r="BF115"/>
  <c r="BG115"/>
  <c r="BI115"/>
  <c r="BJ115"/>
  <c r="AW116"/>
  <c r="AX116"/>
  <c r="AZ116"/>
  <c r="BA116"/>
  <c r="BC116"/>
  <c r="BD116"/>
  <c r="BF116"/>
  <c r="BG116"/>
  <c r="BI116"/>
  <c r="BJ116"/>
  <c r="AW117"/>
  <c r="AX117"/>
  <c r="AZ117"/>
  <c r="BA117"/>
  <c r="BC117"/>
  <c r="BD117"/>
  <c r="BF117"/>
  <c r="BG117"/>
  <c r="BI117"/>
  <c r="BJ117"/>
  <c r="AW118"/>
  <c r="AX118"/>
  <c r="AZ118"/>
  <c r="BA118"/>
  <c r="BC118"/>
  <c r="BD118"/>
  <c r="BF118"/>
  <c r="BG118"/>
  <c r="BI118"/>
  <c r="BJ118"/>
  <c r="AW119"/>
  <c r="AX119"/>
  <c r="AZ119"/>
  <c r="BA119"/>
  <c r="BC119"/>
  <c r="BD119"/>
  <c r="BF119"/>
  <c r="BG119"/>
  <c r="BI119"/>
  <c r="BJ119"/>
  <c r="BG113"/>
  <c r="BD113"/>
  <c r="BA113"/>
  <c r="AX113"/>
  <c r="BJ110"/>
  <c r="BI110"/>
  <c r="BG110"/>
  <c r="BF110"/>
  <c r="BD110"/>
  <c r="BC110"/>
  <c r="BA110"/>
  <c r="AZ110"/>
  <c r="AX110"/>
  <c r="AW110"/>
  <c r="BJ107"/>
  <c r="BI107"/>
  <c r="BG107"/>
  <c r="BF107"/>
  <c r="BD107"/>
  <c r="BC107"/>
  <c r="BA107"/>
  <c r="AZ107"/>
  <c r="AX107"/>
  <c r="AW107"/>
  <c r="BJ102"/>
  <c r="BI102"/>
  <c r="BG102"/>
  <c r="BF102"/>
  <c r="BD102"/>
  <c r="BC102"/>
  <c r="BA102"/>
  <c r="AZ102"/>
  <c r="AX102"/>
  <c r="AW102"/>
  <c r="BJ98"/>
  <c r="BI98"/>
  <c r="BG98"/>
  <c r="BF98"/>
  <c r="BD98"/>
  <c r="BC98"/>
  <c r="BA98"/>
  <c r="AZ98"/>
  <c r="AX98"/>
  <c r="AW98"/>
  <c r="BJ93"/>
  <c r="BI93"/>
  <c r="BG93"/>
  <c r="BF93"/>
  <c r="BD93"/>
  <c r="BC93"/>
  <c r="BA93"/>
  <c r="AZ93"/>
  <c r="AX93"/>
  <c r="AW93"/>
  <c r="BJ88"/>
  <c r="BI88"/>
  <c r="BG88"/>
  <c r="BF88"/>
  <c r="BD88"/>
  <c r="BC88"/>
  <c r="BA88"/>
  <c r="AZ88"/>
  <c r="AX88"/>
  <c r="AW88"/>
  <c r="BJ82"/>
  <c r="BI82"/>
  <c r="BG82"/>
  <c r="BF82"/>
  <c r="BD82"/>
  <c r="BC82"/>
  <c r="BA82"/>
  <c r="AZ82"/>
  <c r="AX82"/>
  <c r="AW82"/>
  <c r="BJ76"/>
  <c r="BI76"/>
  <c r="BG76"/>
  <c r="BF76"/>
  <c r="BD76"/>
  <c r="BC76"/>
  <c r="BA76"/>
  <c r="AZ76"/>
  <c r="AX76"/>
  <c r="AW76"/>
  <c r="BJ69"/>
  <c r="BI69"/>
  <c r="BG69"/>
  <c r="BF69"/>
  <c r="BD69"/>
  <c r="BC69"/>
  <c r="BA69"/>
  <c r="AZ69"/>
  <c r="AX69"/>
  <c r="AW69"/>
  <c r="BJ63"/>
  <c r="BI63"/>
  <c r="BG63"/>
  <c r="BF63"/>
  <c r="BD63"/>
  <c r="BC63"/>
  <c r="BA63"/>
  <c r="AZ63"/>
  <c r="AX63"/>
  <c r="AW63"/>
  <c r="BJ61"/>
  <c r="BI61"/>
  <c r="BG61"/>
  <c r="BF61"/>
  <c r="BD61"/>
  <c r="BC61"/>
  <c r="BA61"/>
  <c r="AZ61"/>
  <c r="AX61"/>
  <c r="AW61"/>
  <c r="BJ55"/>
  <c r="BI55"/>
  <c r="BG55"/>
  <c r="BF55"/>
  <c r="BD55"/>
  <c r="BC55"/>
  <c r="BA55"/>
  <c r="AZ55"/>
  <c r="AX55"/>
  <c r="AW55"/>
  <c r="BJ49"/>
  <c r="BI49"/>
  <c r="BG49"/>
  <c r="BF49"/>
  <c r="BD49"/>
  <c r="BC49"/>
  <c r="BA49"/>
  <c r="AZ49"/>
  <c r="AX49"/>
  <c r="AW49"/>
  <c r="BJ44"/>
  <c r="BI44"/>
  <c r="BG44"/>
  <c r="BF44"/>
  <c r="BD44"/>
  <c r="BC44"/>
  <c r="BA44"/>
  <c r="AZ44"/>
  <c r="AX44"/>
  <c r="AW44"/>
  <c r="BJ36"/>
  <c r="BI36"/>
  <c r="BG36"/>
  <c r="BF36"/>
  <c r="BD36"/>
  <c r="BC36"/>
  <c r="BA36"/>
  <c r="AZ36"/>
  <c r="AX36"/>
  <c r="AW36"/>
  <c r="BJ30"/>
  <c r="BI30"/>
  <c r="BG30"/>
  <c r="BF30"/>
  <c r="BD30"/>
  <c r="BC30"/>
  <c r="BA30"/>
  <c r="AZ30"/>
  <c r="AX30"/>
  <c r="AW30"/>
  <c r="BJ27"/>
  <c r="BI27"/>
  <c r="BG27"/>
  <c r="BF27"/>
  <c r="BD27"/>
  <c r="BC27"/>
  <c r="BA27"/>
  <c r="AZ27"/>
  <c r="AX27"/>
  <c r="AW27"/>
  <c r="BJ22"/>
  <c r="BI22"/>
  <c r="BG22"/>
  <c r="BF22"/>
  <c r="BD22"/>
  <c r="BC22"/>
  <c r="BA22"/>
  <c r="AZ22"/>
  <c r="AX22"/>
  <c r="AW22"/>
  <c r="BJ16"/>
  <c r="BI16"/>
  <c r="BG16"/>
  <c r="BF16"/>
  <c r="BD16"/>
  <c r="BC16"/>
  <c r="BA16"/>
  <c r="AZ16"/>
  <c r="AX16"/>
  <c r="AW16"/>
  <c r="BJ12"/>
  <c r="BI12"/>
  <c r="BG12"/>
  <c r="BF12"/>
  <c r="BD12"/>
  <c r="BC12"/>
  <c r="BA12"/>
  <c r="AZ12"/>
  <c r="AX12"/>
  <c r="AW12"/>
  <c r="BG7"/>
  <c r="BD7"/>
  <c r="BA7"/>
  <c r="AX7"/>
  <c r="D32" i="13" l="1"/>
  <c r="D31"/>
  <c r="D30"/>
  <c r="D29"/>
  <c r="C32"/>
  <c r="C31"/>
  <c r="C30"/>
  <c r="C29"/>
  <c r="B32"/>
  <c r="B31"/>
  <c r="B30"/>
  <c r="B29"/>
  <c r="E33"/>
  <c r="D15"/>
  <c r="C15"/>
  <c r="B15"/>
  <c r="D14"/>
  <c r="C14"/>
  <c r="B14"/>
  <c r="D13"/>
  <c r="C13"/>
  <c r="B13"/>
  <c r="D12"/>
  <c r="C12"/>
  <c r="B12"/>
  <c r="E16"/>
  <c r="C33" l="1"/>
  <c r="D33"/>
  <c r="B33"/>
  <c r="A26"/>
  <c r="C16"/>
  <c r="D16"/>
  <c r="B16"/>
  <c r="A9"/>
  <c r="E26" l="1"/>
  <c r="F32" s="1"/>
  <c r="B26"/>
  <c r="F33"/>
  <c r="E9"/>
  <c r="B9"/>
  <c r="F16"/>
  <c r="F30" l="1"/>
  <c r="F31"/>
  <c r="F29"/>
  <c r="F14"/>
  <c r="F13"/>
  <c r="F12"/>
  <c r="F15"/>
  <c r="AW120" i="8" l="1"/>
  <c r="AZ120"/>
  <c r="BC120"/>
  <c r="BF120"/>
  <c r="BI120"/>
  <c r="BJ120"/>
  <c r="AW121"/>
  <c r="AZ121"/>
  <c r="BC121"/>
  <c r="BF121"/>
  <c r="BI121"/>
  <c r="BJ121"/>
  <c r="BJ7"/>
  <c r="BI7"/>
  <c r="BF7"/>
  <c r="BC7"/>
  <c r="AZ7"/>
  <c r="R114" l="1"/>
  <c r="S114"/>
  <c r="T114"/>
  <c r="V114"/>
  <c r="W114"/>
  <c r="X114"/>
  <c r="Z114"/>
  <c r="AA114"/>
  <c r="AB114"/>
  <c r="AD114"/>
  <c r="AE114"/>
  <c r="AF114"/>
  <c r="AI114"/>
  <c r="AJ114"/>
  <c r="AK114"/>
  <c r="AL114"/>
  <c r="AM114"/>
  <c r="AN114"/>
  <c r="R115"/>
  <c r="S115"/>
  <c r="T115"/>
  <c r="V115"/>
  <c r="W115"/>
  <c r="X115"/>
  <c r="Z115"/>
  <c r="AA115"/>
  <c r="AB115"/>
  <c r="AD115"/>
  <c r="AE115"/>
  <c r="AF115"/>
  <c r="AI115"/>
  <c r="AJ115"/>
  <c r="AK115"/>
  <c r="AL115"/>
  <c r="AM115"/>
  <c r="AN115"/>
  <c r="R116"/>
  <c r="S116"/>
  <c r="T116"/>
  <c r="V116"/>
  <c r="W116"/>
  <c r="X116"/>
  <c r="Z116"/>
  <c r="AA116"/>
  <c r="AB116"/>
  <c r="AD116"/>
  <c r="AE116"/>
  <c r="AF116"/>
  <c r="AI116"/>
  <c r="AJ116"/>
  <c r="AK116"/>
  <c r="AL116"/>
  <c r="AM116"/>
  <c r="AN116"/>
  <c r="R117"/>
  <c r="S117"/>
  <c r="T117"/>
  <c r="V117"/>
  <c r="W117"/>
  <c r="X117"/>
  <c r="Z117"/>
  <c r="AA117"/>
  <c r="AB117"/>
  <c r="AD117"/>
  <c r="AE117"/>
  <c r="AF117"/>
  <c r="AI117"/>
  <c r="AJ117"/>
  <c r="AK117"/>
  <c r="AL117"/>
  <c r="AM117"/>
  <c r="AN117"/>
  <c r="R118"/>
  <c r="S118"/>
  <c r="T118"/>
  <c r="V118"/>
  <c r="W118"/>
  <c r="X118"/>
  <c r="Z118"/>
  <c r="AA118"/>
  <c r="AB118"/>
  <c r="AD118"/>
  <c r="AE118"/>
  <c r="AF118"/>
  <c r="AI118"/>
  <c r="AJ118"/>
  <c r="AK118"/>
  <c r="AL118"/>
  <c r="AM118"/>
  <c r="AN118"/>
  <c r="R119"/>
  <c r="S119"/>
  <c r="T119"/>
  <c r="V119"/>
  <c r="W119"/>
  <c r="X119"/>
  <c r="Z119"/>
  <c r="AA119"/>
  <c r="AB119"/>
  <c r="AD119"/>
  <c r="AE119"/>
  <c r="AF119"/>
  <c r="AI119"/>
  <c r="AJ119"/>
  <c r="AK119"/>
  <c r="AL119"/>
  <c r="AM119"/>
  <c r="AN119"/>
  <c r="R120"/>
  <c r="S120"/>
  <c r="T120"/>
  <c r="V120"/>
  <c r="W120"/>
  <c r="X120"/>
  <c r="Z120"/>
  <c r="AA120"/>
  <c r="AB120"/>
  <c r="AD120"/>
  <c r="AE120"/>
  <c r="AF120"/>
  <c r="AI120"/>
  <c r="AJ120"/>
  <c r="AK120"/>
  <c r="AL120"/>
  <c r="AM120"/>
  <c r="AN120"/>
  <c r="R121"/>
  <c r="S121"/>
  <c r="T121"/>
  <c r="V121"/>
  <c r="W121"/>
  <c r="X121"/>
  <c r="Z121"/>
  <c r="AA121"/>
  <c r="AB121"/>
  <c r="AD121"/>
  <c r="AE121"/>
  <c r="AF121"/>
  <c r="AI121"/>
  <c r="AJ121"/>
  <c r="AK121"/>
  <c r="AL121"/>
  <c r="AM121"/>
  <c r="AN121"/>
  <c r="AN110"/>
  <c r="AM110"/>
  <c r="AL110"/>
  <c r="AK110"/>
  <c r="AJ110"/>
  <c r="AI110"/>
  <c r="AF110"/>
  <c r="AE110"/>
  <c r="AD110"/>
  <c r="AB110"/>
  <c r="AA110"/>
  <c r="Z110"/>
  <c r="X110"/>
  <c r="W110"/>
  <c r="V110"/>
  <c r="T110"/>
  <c r="S110"/>
  <c r="R110"/>
  <c r="AN107"/>
  <c r="AM107"/>
  <c r="AL107"/>
  <c r="AK107"/>
  <c r="AJ107"/>
  <c r="AI107"/>
  <c r="AF107"/>
  <c r="AE107"/>
  <c r="AD107"/>
  <c r="AB107"/>
  <c r="AA107"/>
  <c r="Z107"/>
  <c r="X107"/>
  <c r="W107"/>
  <c r="V107"/>
  <c r="T107"/>
  <c r="S107"/>
  <c r="R107"/>
  <c r="AN102"/>
  <c r="AM102"/>
  <c r="AL102"/>
  <c r="AK102"/>
  <c r="AJ102"/>
  <c r="AI102"/>
  <c r="AF102"/>
  <c r="AE102"/>
  <c r="AD102"/>
  <c r="AB102"/>
  <c r="AA102"/>
  <c r="Z102"/>
  <c r="X102"/>
  <c r="W102"/>
  <c r="V102"/>
  <c r="T102"/>
  <c r="S102"/>
  <c r="R102"/>
  <c r="AN98"/>
  <c r="AM98"/>
  <c r="AL98"/>
  <c r="AK98"/>
  <c r="AJ98"/>
  <c r="AI98"/>
  <c r="AF98"/>
  <c r="AE98"/>
  <c r="AD98"/>
  <c r="AB98"/>
  <c r="AA98"/>
  <c r="Z98"/>
  <c r="X98"/>
  <c r="W98"/>
  <c r="V98"/>
  <c r="T98"/>
  <c r="S98"/>
  <c r="R98"/>
  <c r="AN93"/>
  <c r="AM93"/>
  <c r="AL93"/>
  <c r="AK93"/>
  <c r="AJ93"/>
  <c r="AI93"/>
  <c r="AF93"/>
  <c r="AE93"/>
  <c r="AD93"/>
  <c r="AB93"/>
  <c r="AA93"/>
  <c r="Z93"/>
  <c r="X93"/>
  <c r="W93"/>
  <c r="V93"/>
  <c r="T93"/>
  <c r="S93"/>
  <c r="R93"/>
  <c r="AN88"/>
  <c r="AM88"/>
  <c r="AL88"/>
  <c r="AK88"/>
  <c r="AJ88"/>
  <c r="AI88"/>
  <c r="AF88"/>
  <c r="AE88"/>
  <c r="AD88"/>
  <c r="AB88"/>
  <c r="AA88"/>
  <c r="Z88"/>
  <c r="X88"/>
  <c r="W88"/>
  <c r="V88"/>
  <c r="T88"/>
  <c r="S88"/>
  <c r="R88"/>
  <c r="AN82"/>
  <c r="AM82"/>
  <c r="AL82"/>
  <c r="AK82"/>
  <c r="AJ82"/>
  <c r="AI82"/>
  <c r="AF82"/>
  <c r="AE82"/>
  <c r="AD82"/>
  <c r="AB82"/>
  <c r="AA82"/>
  <c r="Z82"/>
  <c r="X82"/>
  <c r="W82"/>
  <c r="V82"/>
  <c r="T82"/>
  <c r="S82"/>
  <c r="R82"/>
  <c r="AN76"/>
  <c r="AM76"/>
  <c r="AL76"/>
  <c r="AK76"/>
  <c r="AJ76"/>
  <c r="AI76"/>
  <c r="AF76"/>
  <c r="AE76"/>
  <c r="AD76"/>
  <c r="AB76"/>
  <c r="AA76"/>
  <c r="Z76"/>
  <c r="X76"/>
  <c r="W76"/>
  <c r="V76"/>
  <c r="T76"/>
  <c r="S76"/>
  <c r="R76"/>
  <c r="AN69"/>
  <c r="AM69"/>
  <c r="AL69"/>
  <c r="AK69"/>
  <c r="AJ69"/>
  <c r="AI69"/>
  <c r="AF69"/>
  <c r="AE69"/>
  <c r="AD69"/>
  <c r="AB69"/>
  <c r="AA69"/>
  <c r="Z69"/>
  <c r="X69"/>
  <c r="W69"/>
  <c r="V69"/>
  <c r="T69"/>
  <c r="S69"/>
  <c r="R69"/>
  <c r="AN63"/>
  <c r="AM63"/>
  <c r="AL63"/>
  <c r="AK63"/>
  <c r="AJ63"/>
  <c r="AI63"/>
  <c r="AF63"/>
  <c r="AE63"/>
  <c r="AD63"/>
  <c r="AB63"/>
  <c r="AA63"/>
  <c r="Z63"/>
  <c r="X63"/>
  <c r="W63"/>
  <c r="V63"/>
  <c r="T63"/>
  <c r="S63"/>
  <c r="R63"/>
  <c r="AN61"/>
  <c r="AM61"/>
  <c r="AL61"/>
  <c r="AK61"/>
  <c r="AJ61"/>
  <c r="AI61"/>
  <c r="AF61"/>
  <c r="AE61"/>
  <c r="AD61"/>
  <c r="AB61"/>
  <c r="AA61"/>
  <c r="Z61"/>
  <c r="X61"/>
  <c r="W61"/>
  <c r="V61"/>
  <c r="T61"/>
  <c r="S61"/>
  <c r="R61"/>
  <c r="AN55"/>
  <c r="AM55"/>
  <c r="AL55"/>
  <c r="AK55"/>
  <c r="AJ55"/>
  <c r="AI55"/>
  <c r="AF55"/>
  <c r="AE55"/>
  <c r="AD55"/>
  <c r="AB55"/>
  <c r="AA55"/>
  <c r="Z55"/>
  <c r="X55"/>
  <c r="W55"/>
  <c r="V55"/>
  <c r="T55"/>
  <c r="S55"/>
  <c r="R55"/>
  <c r="AN49"/>
  <c r="AM49"/>
  <c r="AL49"/>
  <c r="AK49"/>
  <c r="AJ49"/>
  <c r="AI49"/>
  <c r="AF49"/>
  <c r="AE49"/>
  <c r="AD49"/>
  <c r="AB49"/>
  <c r="AA49"/>
  <c r="Z49"/>
  <c r="X49"/>
  <c r="W49"/>
  <c r="V49"/>
  <c r="T49"/>
  <c r="S49"/>
  <c r="R49"/>
  <c r="AN44"/>
  <c r="AM44"/>
  <c r="AL44"/>
  <c r="AK44"/>
  <c r="AJ44"/>
  <c r="AI44"/>
  <c r="AF44"/>
  <c r="AE44"/>
  <c r="AD44"/>
  <c r="AB44"/>
  <c r="AA44"/>
  <c r="Z44"/>
  <c r="X44"/>
  <c r="W44"/>
  <c r="V44"/>
  <c r="T44"/>
  <c r="S44"/>
  <c r="R44"/>
  <c r="AN36"/>
  <c r="AM36"/>
  <c r="AL36"/>
  <c r="AK36"/>
  <c r="AJ36"/>
  <c r="AI36"/>
  <c r="AF36"/>
  <c r="AE36"/>
  <c r="AD36"/>
  <c r="AB36"/>
  <c r="AA36"/>
  <c r="Z36"/>
  <c r="X36"/>
  <c r="W36"/>
  <c r="V36"/>
  <c r="T36"/>
  <c r="S36"/>
  <c r="R36"/>
  <c r="AN30"/>
  <c r="AM30"/>
  <c r="AL30"/>
  <c r="AK30"/>
  <c r="AJ30"/>
  <c r="AI30"/>
  <c r="AF30"/>
  <c r="AE30"/>
  <c r="AD30"/>
  <c r="AB30"/>
  <c r="AA30"/>
  <c r="Z30"/>
  <c r="X30"/>
  <c r="W30"/>
  <c r="V30"/>
  <c r="T30"/>
  <c r="S30"/>
  <c r="R30"/>
  <c r="AN27"/>
  <c r="AM27"/>
  <c r="AL27"/>
  <c r="AK27"/>
  <c r="AJ27"/>
  <c r="AI27"/>
  <c r="AF27"/>
  <c r="AE27"/>
  <c r="AD27"/>
  <c r="AB27"/>
  <c r="AA27"/>
  <c r="Z27"/>
  <c r="X27"/>
  <c r="W27"/>
  <c r="V27"/>
  <c r="T27"/>
  <c r="S27"/>
  <c r="R27"/>
  <c r="AN22"/>
  <c r="AM22"/>
  <c r="AL22"/>
  <c r="AK22"/>
  <c r="AJ22"/>
  <c r="AI22"/>
  <c r="AF22"/>
  <c r="AE22"/>
  <c r="AD22"/>
  <c r="AB22"/>
  <c r="AA22"/>
  <c r="Z22"/>
  <c r="X22"/>
  <c r="W22"/>
  <c r="V22"/>
  <c r="T22"/>
  <c r="S22"/>
  <c r="R22"/>
  <c r="AN16"/>
  <c r="AM16"/>
  <c r="AL16"/>
  <c r="AK16"/>
  <c r="AJ16"/>
  <c r="AI16"/>
  <c r="AF16"/>
  <c r="AE16"/>
  <c r="AD16"/>
  <c r="AB16"/>
  <c r="AA16"/>
  <c r="Z16"/>
  <c r="X16"/>
  <c r="W16"/>
  <c r="V16"/>
  <c r="T16"/>
  <c r="S16"/>
  <c r="R16"/>
  <c r="BJ124" l="1"/>
  <c r="BI124"/>
  <c r="BF124"/>
  <c r="BC124"/>
  <c r="AZ124"/>
  <c r="AW124"/>
  <c r="BJ123"/>
  <c r="BI123"/>
  <c r="BF123"/>
  <c r="BC123"/>
  <c r="AZ123"/>
  <c r="AW123"/>
  <c r="BJ8" l="1"/>
  <c r="BI8"/>
  <c r="BF8"/>
  <c r="BC8"/>
  <c r="AZ8"/>
  <c r="AW8"/>
  <c r="BJ113"/>
  <c r="BI113"/>
  <c r="BF113"/>
  <c r="BC113"/>
  <c r="AZ113"/>
  <c r="AW113"/>
  <c r="R113" l="1"/>
  <c r="S113"/>
  <c r="T113"/>
  <c r="V113"/>
  <c r="W113"/>
  <c r="X113"/>
  <c r="Z113"/>
  <c r="AA113"/>
  <c r="AB113"/>
  <c r="AD113"/>
  <c r="AE113"/>
  <c r="AF113"/>
  <c r="AF12"/>
  <c r="AE12"/>
  <c r="AD12"/>
  <c r="AB12"/>
  <c r="AA12"/>
  <c r="Z12"/>
  <c r="X12"/>
  <c r="W12"/>
  <c r="V12"/>
  <c r="T12"/>
  <c r="S12"/>
  <c r="R12"/>
  <c r="AF123" l="1"/>
  <c r="X123"/>
  <c r="T123"/>
  <c r="AB123"/>
  <c r="AN123"/>
  <c r="AN113"/>
  <c r="AK113"/>
  <c r="AK123"/>
  <c r="AN124"/>
  <c r="AM124"/>
  <c r="AL124"/>
  <c r="AK124"/>
  <c r="AJ124"/>
  <c r="AI124"/>
  <c r="AF124"/>
  <c r="AE124"/>
  <c r="AD124"/>
  <c r="AB124"/>
  <c r="AA124"/>
  <c r="Z124"/>
  <c r="X124"/>
  <c r="W124"/>
  <c r="V124"/>
  <c r="T124"/>
  <c r="S124"/>
  <c r="R124"/>
  <c r="AM123"/>
  <c r="AL123"/>
  <c r="AJ123"/>
  <c r="AI123"/>
  <c r="AE123"/>
  <c r="AD123"/>
  <c r="AA123"/>
  <c r="Z123"/>
  <c r="W123"/>
  <c r="V123"/>
  <c r="S123"/>
  <c r="R123"/>
  <c r="AM113"/>
  <c r="AJ113"/>
  <c r="AN111"/>
  <c r="AM111"/>
  <c r="AL111"/>
  <c r="AK111"/>
  <c r="AJ111"/>
  <c r="AI111"/>
  <c r="AF111"/>
  <c r="AE111"/>
  <c r="AD111"/>
  <c r="AB111"/>
  <c r="AA111"/>
  <c r="Z111"/>
  <c r="X111"/>
  <c r="W111"/>
  <c r="V111"/>
  <c r="T111"/>
  <c r="S111"/>
  <c r="R111"/>
  <c r="R109"/>
  <c r="S109"/>
  <c r="T109"/>
  <c r="V109"/>
  <c r="W109"/>
  <c r="X109"/>
  <c r="Z109"/>
  <c r="AA109"/>
  <c r="AB109"/>
  <c r="AD109"/>
  <c r="AE109"/>
  <c r="AF109"/>
  <c r="AI109"/>
  <c r="AJ109"/>
  <c r="AK109"/>
  <c r="AL109"/>
  <c r="AM109"/>
  <c r="AN109"/>
  <c r="AN108"/>
  <c r="AM108"/>
  <c r="AL108"/>
  <c r="AK108"/>
  <c r="AJ108"/>
  <c r="AI108"/>
  <c r="AF108"/>
  <c r="AE108"/>
  <c r="AD108"/>
  <c r="AB108"/>
  <c r="AA108"/>
  <c r="Z108"/>
  <c r="X108"/>
  <c r="W108"/>
  <c r="V108"/>
  <c r="T108"/>
  <c r="S108"/>
  <c r="R108"/>
  <c r="R104"/>
  <c r="S104"/>
  <c r="T104"/>
  <c r="V104"/>
  <c r="W104"/>
  <c r="X104"/>
  <c r="Z104"/>
  <c r="AA104"/>
  <c r="AB104"/>
  <c r="AD104"/>
  <c r="AE104"/>
  <c r="AF104"/>
  <c r="AI104"/>
  <c r="AJ104"/>
  <c r="AK104"/>
  <c r="AL104"/>
  <c r="AM104"/>
  <c r="AN104"/>
  <c r="R105"/>
  <c r="S105"/>
  <c r="T105"/>
  <c r="V105"/>
  <c r="W105"/>
  <c r="X105"/>
  <c r="Z105"/>
  <c r="AA105"/>
  <c r="AB105"/>
  <c r="AD105"/>
  <c r="AE105"/>
  <c r="AF105"/>
  <c r="AI105"/>
  <c r="AJ105"/>
  <c r="AK105"/>
  <c r="AL105"/>
  <c r="AM105"/>
  <c r="AN105"/>
  <c r="R106"/>
  <c r="S106"/>
  <c r="T106"/>
  <c r="V106"/>
  <c r="W106"/>
  <c r="X106"/>
  <c r="Z106"/>
  <c r="AA106"/>
  <c r="AB106"/>
  <c r="AD106"/>
  <c r="AE106"/>
  <c r="AF106"/>
  <c r="AI106"/>
  <c r="AJ106"/>
  <c r="AK106"/>
  <c r="AL106"/>
  <c r="AM106"/>
  <c r="AN106"/>
  <c r="AN103"/>
  <c r="AM103"/>
  <c r="AL103"/>
  <c r="AK103"/>
  <c r="AJ103"/>
  <c r="AI103"/>
  <c r="AF103"/>
  <c r="AE103"/>
  <c r="AD103"/>
  <c r="AB103"/>
  <c r="AA103"/>
  <c r="Z103"/>
  <c r="X103"/>
  <c r="W103"/>
  <c r="V103"/>
  <c r="T103"/>
  <c r="S103"/>
  <c r="R103"/>
  <c r="R100"/>
  <c r="S100"/>
  <c r="T100"/>
  <c r="V100"/>
  <c r="W100"/>
  <c r="X100"/>
  <c r="Z100"/>
  <c r="AA100"/>
  <c r="AB100"/>
  <c r="AD100"/>
  <c r="AE100"/>
  <c r="AF100"/>
  <c r="AI100"/>
  <c r="AJ100"/>
  <c r="AK100"/>
  <c r="AL100"/>
  <c r="AM100"/>
  <c r="AN100"/>
  <c r="R101"/>
  <c r="S101"/>
  <c r="T101"/>
  <c r="V101"/>
  <c r="W101"/>
  <c r="X101"/>
  <c r="Z101"/>
  <c r="AA101"/>
  <c r="AB101"/>
  <c r="AD101"/>
  <c r="AE101"/>
  <c r="AF101"/>
  <c r="AI101"/>
  <c r="AJ101"/>
  <c r="AK101"/>
  <c r="AL101"/>
  <c r="AM101"/>
  <c r="AN101"/>
  <c r="AN99"/>
  <c r="AM99"/>
  <c r="AL99"/>
  <c r="AK99"/>
  <c r="AJ99"/>
  <c r="AI99"/>
  <c r="AF99"/>
  <c r="AE99"/>
  <c r="AD99"/>
  <c r="AB99"/>
  <c r="AA99"/>
  <c r="Z99"/>
  <c r="X99"/>
  <c r="W99"/>
  <c r="V99"/>
  <c r="T99"/>
  <c r="S99"/>
  <c r="R99"/>
  <c r="R95"/>
  <c r="S95"/>
  <c r="T95"/>
  <c r="V95"/>
  <c r="W95"/>
  <c r="X95"/>
  <c r="Z95"/>
  <c r="AA95"/>
  <c r="AB95"/>
  <c r="AD95"/>
  <c r="AE95"/>
  <c r="AF95"/>
  <c r="AI95"/>
  <c r="AJ95"/>
  <c r="AK95"/>
  <c r="AL95"/>
  <c r="AM95"/>
  <c r="AN95"/>
  <c r="R96"/>
  <c r="S96"/>
  <c r="T96"/>
  <c r="V96"/>
  <c r="W96"/>
  <c r="X96"/>
  <c r="Z96"/>
  <c r="AA96"/>
  <c r="AB96"/>
  <c r="AD96"/>
  <c r="AE96"/>
  <c r="AF96"/>
  <c r="AI96"/>
  <c r="AJ96"/>
  <c r="AK96"/>
  <c r="AL96"/>
  <c r="AM96"/>
  <c r="AN96"/>
  <c r="R97"/>
  <c r="S97"/>
  <c r="T97"/>
  <c r="V97"/>
  <c r="W97"/>
  <c r="X97"/>
  <c r="Z97"/>
  <c r="AA97"/>
  <c r="AB97"/>
  <c r="AD97"/>
  <c r="AE97"/>
  <c r="AF97"/>
  <c r="AI97"/>
  <c r="AJ97"/>
  <c r="AK97"/>
  <c r="AL97"/>
  <c r="AM97"/>
  <c r="AN97"/>
  <c r="AN94"/>
  <c r="AM94"/>
  <c r="AL94"/>
  <c r="AK94"/>
  <c r="AJ94"/>
  <c r="AI94"/>
  <c r="AF94"/>
  <c r="AE94"/>
  <c r="AD94"/>
  <c r="AB94"/>
  <c r="AA94"/>
  <c r="Z94"/>
  <c r="X94"/>
  <c r="W94"/>
  <c r="V94"/>
  <c r="T94"/>
  <c r="S94"/>
  <c r="R94"/>
  <c r="R90"/>
  <c r="S90"/>
  <c r="T90"/>
  <c r="V90"/>
  <c r="W90"/>
  <c r="X90"/>
  <c r="Z90"/>
  <c r="AA90"/>
  <c r="AB90"/>
  <c r="AD90"/>
  <c r="AE90"/>
  <c r="AF90"/>
  <c r="AI90"/>
  <c r="AJ90"/>
  <c r="AK90"/>
  <c r="AL90"/>
  <c r="AM90"/>
  <c r="AN90"/>
  <c r="R91"/>
  <c r="S91"/>
  <c r="T91"/>
  <c r="V91"/>
  <c r="W91"/>
  <c r="X91"/>
  <c r="Z91"/>
  <c r="AA91"/>
  <c r="AB91"/>
  <c r="AD91"/>
  <c r="AE91"/>
  <c r="AF91"/>
  <c r="AI91"/>
  <c r="AJ91"/>
  <c r="AK91"/>
  <c r="AL91"/>
  <c r="AM91"/>
  <c r="AN91"/>
  <c r="R92"/>
  <c r="S92"/>
  <c r="T92"/>
  <c r="V92"/>
  <c r="W92"/>
  <c r="X92"/>
  <c r="Z92"/>
  <c r="AA92"/>
  <c r="AB92"/>
  <c r="AD92"/>
  <c r="AE92"/>
  <c r="AF92"/>
  <c r="AI92"/>
  <c r="AJ92"/>
  <c r="AK92"/>
  <c r="AL92"/>
  <c r="AM92"/>
  <c r="AN92"/>
  <c r="AN89"/>
  <c r="AM89"/>
  <c r="AL89"/>
  <c r="AK89"/>
  <c r="AJ89"/>
  <c r="AI89"/>
  <c r="AF89"/>
  <c r="AE89"/>
  <c r="AD89"/>
  <c r="AB89"/>
  <c r="AA89"/>
  <c r="Z89"/>
  <c r="X89"/>
  <c r="W89"/>
  <c r="V89"/>
  <c r="T89"/>
  <c r="S89"/>
  <c r="R89"/>
  <c r="AN83"/>
  <c r="AM83"/>
  <c r="AL83"/>
  <c r="AK83"/>
  <c r="AJ83"/>
  <c r="AI83"/>
  <c r="AF83"/>
  <c r="AE83"/>
  <c r="AD83"/>
  <c r="AB83"/>
  <c r="AA83"/>
  <c r="Z83"/>
  <c r="X83"/>
  <c r="W83"/>
  <c r="V83"/>
  <c r="T83"/>
  <c r="S83"/>
  <c r="R83"/>
  <c r="R78"/>
  <c r="S78"/>
  <c r="T78"/>
  <c r="V78"/>
  <c r="W78"/>
  <c r="X78"/>
  <c r="Z78"/>
  <c r="AA78"/>
  <c r="AB78"/>
  <c r="AD78"/>
  <c r="AE78"/>
  <c r="AF78"/>
  <c r="AI78"/>
  <c r="AJ78"/>
  <c r="AK78"/>
  <c r="AL78"/>
  <c r="AM78"/>
  <c r="AN78"/>
  <c r="R79"/>
  <c r="S79"/>
  <c r="T79"/>
  <c r="V79"/>
  <c r="W79"/>
  <c r="X79"/>
  <c r="Z79"/>
  <c r="AA79"/>
  <c r="AB79"/>
  <c r="AD79"/>
  <c r="AE79"/>
  <c r="AF79"/>
  <c r="AI79"/>
  <c r="AJ79"/>
  <c r="AK79"/>
  <c r="AL79"/>
  <c r="AM79"/>
  <c r="AN79"/>
  <c r="R80"/>
  <c r="S80"/>
  <c r="T80"/>
  <c r="V80"/>
  <c r="W80"/>
  <c r="X80"/>
  <c r="Z80"/>
  <c r="AA80"/>
  <c r="AB80"/>
  <c r="AD80"/>
  <c r="AE80"/>
  <c r="AF80"/>
  <c r="AI80"/>
  <c r="AJ80"/>
  <c r="AK80"/>
  <c r="AL80"/>
  <c r="AM80"/>
  <c r="AN80"/>
  <c r="R81"/>
  <c r="S81"/>
  <c r="T81"/>
  <c r="V81"/>
  <c r="W81"/>
  <c r="X81"/>
  <c r="Z81"/>
  <c r="AA81"/>
  <c r="AB81"/>
  <c r="AD81"/>
  <c r="AE81"/>
  <c r="AF81"/>
  <c r="AI81"/>
  <c r="AJ81"/>
  <c r="AK81"/>
  <c r="AL81"/>
  <c r="AM81"/>
  <c r="AN81"/>
  <c r="AN77"/>
  <c r="AM77"/>
  <c r="AL77"/>
  <c r="AK77"/>
  <c r="AJ77"/>
  <c r="AI77"/>
  <c r="AF77"/>
  <c r="AE77"/>
  <c r="AD77"/>
  <c r="AB77"/>
  <c r="AA77"/>
  <c r="Z77"/>
  <c r="X77"/>
  <c r="W77"/>
  <c r="V77"/>
  <c r="T77"/>
  <c r="S77"/>
  <c r="R77"/>
  <c r="R71"/>
  <c r="S71"/>
  <c r="T71"/>
  <c r="V71"/>
  <c r="W71"/>
  <c r="X71"/>
  <c r="Z71"/>
  <c r="AA71"/>
  <c r="AB71"/>
  <c r="AD71"/>
  <c r="AE71"/>
  <c r="AF71"/>
  <c r="AI71"/>
  <c r="AJ71"/>
  <c r="AK71"/>
  <c r="AL71"/>
  <c r="AM71"/>
  <c r="AN71"/>
  <c r="R72"/>
  <c r="S72"/>
  <c r="T72"/>
  <c r="V72"/>
  <c r="W72"/>
  <c r="X72"/>
  <c r="Z72"/>
  <c r="AA72"/>
  <c r="AB72"/>
  <c r="AD72"/>
  <c r="AE72"/>
  <c r="AF72"/>
  <c r="AI72"/>
  <c r="AJ72"/>
  <c r="AK72"/>
  <c r="AL72"/>
  <c r="AM72"/>
  <c r="AN72"/>
  <c r="R73"/>
  <c r="S73"/>
  <c r="T73"/>
  <c r="V73"/>
  <c r="W73"/>
  <c r="X73"/>
  <c r="Z73"/>
  <c r="AA73"/>
  <c r="AB73"/>
  <c r="AD73"/>
  <c r="AE73"/>
  <c r="AF73"/>
  <c r="AI73"/>
  <c r="AJ73"/>
  <c r="AK73"/>
  <c r="AL73"/>
  <c r="AM73"/>
  <c r="AN73"/>
  <c r="R74"/>
  <c r="S74"/>
  <c r="T74"/>
  <c r="V74"/>
  <c r="W74"/>
  <c r="X74"/>
  <c r="Z74"/>
  <c r="AA74"/>
  <c r="AB74"/>
  <c r="AD74"/>
  <c r="AE74"/>
  <c r="AF74"/>
  <c r="AI74"/>
  <c r="AJ74"/>
  <c r="AK74"/>
  <c r="AL74"/>
  <c r="AM74"/>
  <c r="AN74"/>
  <c r="R75"/>
  <c r="S75"/>
  <c r="T75"/>
  <c r="V75"/>
  <c r="W75"/>
  <c r="X75"/>
  <c r="Z75"/>
  <c r="AA75"/>
  <c r="AB75"/>
  <c r="AD75"/>
  <c r="AE75"/>
  <c r="AF75"/>
  <c r="AI75"/>
  <c r="AJ75"/>
  <c r="AK75"/>
  <c r="AL75"/>
  <c r="AM75"/>
  <c r="AN75"/>
  <c r="AN70"/>
  <c r="AM70"/>
  <c r="AL70"/>
  <c r="AK70"/>
  <c r="AJ70"/>
  <c r="AI70"/>
  <c r="AF70"/>
  <c r="AE70"/>
  <c r="AD70"/>
  <c r="AB70"/>
  <c r="AA70"/>
  <c r="Z70"/>
  <c r="X70"/>
  <c r="W70"/>
  <c r="V70"/>
  <c r="T70"/>
  <c r="S70"/>
  <c r="R70"/>
  <c r="R65"/>
  <c r="S65"/>
  <c r="T65"/>
  <c r="V65"/>
  <c r="W65"/>
  <c r="X65"/>
  <c r="Z65"/>
  <c r="AA65"/>
  <c r="AB65"/>
  <c r="AD65"/>
  <c r="AE65"/>
  <c r="AF65"/>
  <c r="AI65"/>
  <c r="AJ65"/>
  <c r="AK65"/>
  <c r="AL65"/>
  <c r="AM65"/>
  <c r="AN65"/>
  <c r="R66"/>
  <c r="S66"/>
  <c r="T66"/>
  <c r="V66"/>
  <c r="W66"/>
  <c r="X66"/>
  <c r="Z66"/>
  <c r="AA66"/>
  <c r="AB66"/>
  <c r="AD66"/>
  <c r="AE66"/>
  <c r="AF66"/>
  <c r="AI66"/>
  <c r="AJ66"/>
  <c r="AK66"/>
  <c r="AL66"/>
  <c r="AM66"/>
  <c r="AN66"/>
  <c r="R67"/>
  <c r="S67"/>
  <c r="T67"/>
  <c r="V67"/>
  <c r="W67"/>
  <c r="X67"/>
  <c r="Z67"/>
  <c r="AA67"/>
  <c r="AB67"/>
  <c r="AD67"/>
  <c r="AE67"/>
  <c r="AF67"/>
  <c r="AI67"/>
  <c r="AJ67"/>
  <c r="AK67"/>
  <c r="AL67"/>
  <c r="AM67"/>
  <c r="AN67"/>
  <c r="R68"/>
  <c r="S68"/>
  <c r="T68"/>
  <c r="V68"/>
  <c r="W68"/>
  <c r="X68"/>
  <c r="Z68"/>
  <c r="AA68"/>
  <c r="AB68"/>
  <c r="AD68"/>
  <c r="AE68"/>
  <c r="AF68"/>
  <c r="AI68"/>
  <c r="AJ68"/>
  <c r="AK68"/>
  <c r="AL68"/>
  <c r="AM68"/>
  <c r="AN68"/>
  <c r="AN64"/>
  <c r="AM64"/>
  <c r="AL64"/>
  <c r="AK64"/>
  <c r="AJ64"/>
  <c r="AI64"/>
  <c r="AF64"/>
  <c r="AE64"/>
  <c r="AD64"/>
  <c r="AB64"/>
  <c r="AA64"/>
  <c r="Z64"/>
  <c r="X64"/>
  <c r="W64"/>
  <c r="V64"/>
  <c r="T64"/>
  <c r="S64"/>
  <c r="R64"/>
  <c r="AN62"/>
  <c r="AM62"/>
  <c r="AL62"/>
  <c r="AK62"/>
  <c r="AJ62"/>
  <c r="AI62"/>
  <c r="AF62"/>
  <c r="AE62"/>
  <c r="AD62"/>
  <c r="AB62"/>
  <c r="AA62"/>
  <c r="Z62"/>
  <c r="X62"/>
  <c r="W62"/>
  <c r="V62"/>
  <c r="T62"/>
  <c r="S62"/>
  <c r="R62"/>
  <c r="R57"/>
  <c r="S57"/>
  <c r="T57"/>
  <c r="V57"/>
  <c r="W57"/>
  <c r="X57"/>
  <c r="Z57"/>
  <c r="AA57"/>
  <c r="AB57"/>
  <c r="AD57"/>
  <c r="AE57"/>
  <c r="AF57"/>
  <c r="AI57"/>
  <c r="AJ57"/>
  <c r="AK57"/>
  <c r="AL57"/>
  <c r="AM57"/>
  <c r="AN57"/>
  <c r="R58"/>
  <c r="S58"/>
  <c r="T58"/>
  <c r="V58"/>
  <c r="W58"/>
  <c r="X58"/>
  <c r="Z58"/>
  <c r="AA58"/>
  <c r="AB58"/>
  <c r="AD58"/>
  <c r="AE58"/>
  <c r="AF58"/>
  <c r="AI58"/>
  <c r="AJ58"/>
  <c r="AK58"/>
  <c r="AL58"/>
  <c r="AM58"/>
  <c r="AN58"/>
  <c r="R59"/>
  <c r="S59"/>
  <c r="T59"/>
  <c r="V59"/>
  <c r="W59"/>
  <c r="X59"/>
  <c r="Z59"/>
  <c r="AA59"/>
  <c r="AB59"/>
  <c r="AD59"/>
  <c r="AE59"/>
  <c r="AF59"/>
  <c r="AI59"/>
  <c r="AJ59"/>
  <c r="AK59"/>
  <c r="AL59"/>
  <c r="AM59"/>
  <c r="AN59"/>
  <c r="R60"/>
  <c r="S60"/>
  <c r="T60"/>
  <c r="V60"/>
  <c r="W60"/>
  <c r="X60"/>
  <c r="Z60"/>
  <c r="AA60"/>
  <c r="AB60"/>
  <c r="AD60"/>
  <c r="AE60"/>
  <c r="AF60"/>
  <c r="AI60"/>
  <c r="AJ60"/>
  <c r="AK60"/>
  <c r="AL60"/>
  <c r="AM60"/>
  <c r="AN60"/>
  <c r="AN56"/>
  <c r="AM56"/>
  <c r="AL56"/>
  <c r="AK56"/>
  <c r="AJ56"/>
  <c r="AI56"/>
  <c r="AF56"/>
  <c r="AE56"/>
  <c r="AD56"/>
  <c r="AB56"/>
  <c r="AA56"/>
  <c r="Z56"/>
  <c r="X56"/>
  <c r="W56"/>
  <c r="V56"/>
  <c r="T56"/>
  <c r="S56"/>
  <c r="R56"/>
  <c r="R51"/>
  <c r="S51"/>
  <c r="T51"/>
  <c r="V51"/>
  <c r="W51"/>
  <c r="X51"/>
  <c r="Z51"/>
  <c r="AA51"/>
  <c r="AB51"/>
  <c r="AD51"/>
  <c r="AE51"/>
  <c r="AF51"/>
  <c r="AI51"/>
  <c r="AJ51"/>
  <c r="AK51"/>
  <c r="AL51"/>
  <c r="AM51"/>
  <c r="AN51"/>
  <c r="R52"/>
  <c r="S52"/>
  <c r="T52"/>
  <c r="V52"/>
  <c r="W52"/>
  <c r="X52"/>
  <c r="Z52"/>
  <c r="AA52"/>
  <c r="AB52"/>
  <c r="AD52"/>
  <c r="AE52"/>
  <c r="AF52"/>
  <c r="AI52"/>
  <c r="AJ52"/>
  <c r="AK52"/>
  <c r="AL52"/>
  <c r="AM52"/>
  <c r="AN52"/>
  <c r="AN50"/>
  <c r="AM50"/>
  <c r="AL50"/>
  <c r="AK50"/>
  <c r="AJ50"/>
  <c r="AI50"/>
  <c r="AF50"/>
  <c r="AE50"/>
  <c r="AD50"/>
  <c r="AB50"/>
  <c r="AA50"/>
  <c r="Z50"/>
  <c r="X50"/>
  <c r="W50"/>
  <c r="V50"/>
  <c r="T50"/>
  <c r="S50"/>
  <c r="R50"/>
  <c r="R46"/>
  <c r="S46"/>
  <c r="T46"/>
  <c r="V46"/>
  <c r="W46"/>
  <c r="X46"/>
  <c r="Z46"/>
  <c r="AA46"/>
  <c r="AB46"/>
  <c r="AD46"/>
  <c r="AE46"/>
  <c r="AF46"/>
  <c r="AI46"/>
  <c r="AJ46"/>
  <c r="AK46"/>
  <c r="AL46"/>
  <c r="AM46"/>
  <c r="AN46"/>
  <c r="R47"/>
  <c r="S47"/>
  <c r="T47"/>
  <c r="V47"/>
  <c r="W47"/>
  <c r="X47"/>
  <c r="Z47"/>
  <c r="AA47"/>
  <c r="AB47"/>
  <c r="AD47"/>
  <c r="AE47"/>
  <c r="AF47"/>
  <c r="AI47"/>
  <c r="AJ47"/>
  <c r="AK47"/>
  <c r="AL47"/>
  <c r="AM47"/>
  <c r="AN47"/>
  <c r="R48"/>
  <c r="S48"/>
  <c r="T48"/>
  <c r="V48"/>
  <c r="W48"/>
  <c r="X48"/>
  <c r="Z48"/>
  <c r="AA48"/>
  <c r="AB48"/>
  <c r="AD48"/>
  <c r="AE48"/>
  <c r="AF48"/>
  <c r="AI48"/>
  <c r="AJ48"/>
  <c r="AK48"/>
  <c r="AL48"/>
  <c r="AM48"/>
  <c r="AN48"/>
  <c r="AN45"/>
  <c r="AM45"/>
  <c r="AL45"/>
  <c r="AK45"/>
  <c r="AJ45"/>
  <c r="AI45"/>
  <c r="AF45"/>
  <c r="AE45"/>
  <c r="AD45"/>
  <c r="AB45"/>
  <c r="AA45"/>
  <c r="Z45"/>
  <c r="X45"/>
  <c r="W45"/>
  <c r="V45"/>
  <c r="T45"/>
  <c r="S45"/>
  <c r="R45"/>
  <c r="R38"/>
  <c r="S38"/>
  <c r="T38"/>
  <c r="V38"/>
  <c r="W38"/>
  <c r="X38"/>
  <c r="Z38"/>
  <c r="AA38"/>
  <c r="AB38"/>
  <c r="AD38"/>
  <c r="AE38"/>
  <c r="AF38"/>
  <c r="AI38"/>
  <c r="AJ38"/>
  <c r="AK38"/>
  <c r="AL38"/>
  <c r="AM38"/>
  <c r="AN38"/>
  <c r="R39"/>
  <c r="S39"/>
  <c r="T39"/>
  <c r="V39"/>
  <c r="W39"/>
  <c r="X39"/>
  <c r="Z39"/>
  <c r="AA39"/>
  <c r="AB39"/>
  <c r="AD39"/>
  <c r="AE39"/>
  <c r="AF39"/>
  <c r="AI39"/>
  <c r="AJ39"/>
  <c r="AK39"/>
  <c r="AL39"/>
  <c r="AM39"/>
  <c r="AN39"/>
  <c r="R40"/>
  <c r="S40"/>
  <c r="T40"/>
  <c r="V40"/>
  <c r="W40"/>
  <c r="X40"/>
  <c r="Z40"/>
  <c r="AA40"/>
  <c r="AB40"/>
  <c r="AD40"/>
  <c r="AE40"/>
  <c r="AF40"/>
  <c r="AI40"/>
  <c r="AJ40"/>
  <c r="AK40"/>
  <c r="AL40"/>
  <c r="AM40"/>
  <c r="AN40"/>
  <c r="R41"/>
  <c r="S41"/>
  <c r="T41"/>
  <c r="V41"/>
  <c r="W41"/>
  <c r="X41"/>
  <c r="Z41"/>
  <c r="AA41"/>
  <c r="AB41"/>
  <c r="AD41"/>
  <c r="AE41"/>
  <c r="AF41"/>
  <c r="AI41"/>
  <c r="AJ41"/>
  <c r="AK41"/>
  <c r="AL41"/>
  <c r="AM41"/>
  <c r="AN41"/>
  <c r="AN37"/>
  <c r="AM37"/>
  <c r="AL37"/>
  <c r="AK37"/>
  <c r="AJ37"/>
  <c r="AI37"/>
  <c r="AF37"/>
  <c r="AE37"/>
  <c r="AD37"/>
  <c r="AB37"/>
  <c r="AA37"/>
  <c r="Z37"/>
  <c r="X37"/>
  <c r="W37"/>
  <c r="V37"/>
  <c r="T37"/>
  <c r="S37"/>
  <c r="R37"/>
  <c r="R32"/>
  <c r="S32"/>
  <c r="T32"/>
  <c r="V32"/>
  <c r="W32"/>
  <c r="X32"/>
  <c r="Z32"/>
  <c r="AA32"/>
  <c r="AB32"/>
  <c r="AD32"/>
  <c r="AE32"/>
  <c r="AF32"/>
  <c r="AI32"/>
  <c r="AJ32"/>
  <c r="AK32"/>
  <c r="AL32"/>
  <c r="AM32"/>
  <c r="AN32"/>
  <c r="R33"/>
  <c r="S33"/>
  <c r="T33"/>
  <c r="V33"/>
  <c r="W33"/>
  <c r="X33"/>
  <c r="Z33"/>
  <c r="AA33"/>
  <c r="AB33"/>
  <c r="AD33"/>
  <c r="AE33"/>
  <c r="AF33"/>
  <c r="AI33"/>
  <c r="AJ33"/>
  <c r="AK33"/>
  <c r="AL33"/>
  <c r="AM33"/>
  <c r="AN33"/>
  <c r="R34"/>
  <c r="S34"/>
  <c r="T34"/>
  <c r="V34"/>
  <c r="W34"/>
  <c r="X34"/>
  <c r="Z34"/>
  <c r="AA34"/>
  <c r="AB34"/>
  <c r="AD34"/>
  <c r="AE34"/>
  <c r="AF34"/>
  <c r="AI34"/>
  <c r="AJ34"/>
  <c r="AK34"/>
  <c r="AL34"/>
  <c r="AM34"/>
  <c r="AN34"/>
  <c r="R35"/>
  <c r="S35"/>
  <c r="T35"/>
  <c r="V35"/>
  <c r="W35"/>
  <c r="X35"/>
  <c r="Z35"/>
  <c r="AA35"/>
  <c r="AB35"/>
  <c r="AD35"/>
  <c r="AE35"/>
  <c r="AF35"/>
  <c r="AI35"/>
  <c r="AJ35"/>
  <c r="AK35"/>
  <c r="AL35"/>
  <c r="AM35"/>
  <c r="AN35"/>
  <c r="AN31"/>
  <c r="AM31"/>
  <c r="AL31"/>
  <c r="AK31"/>
  <c r="AJ31"/>
  <c r="AI31"/>
  <c r="AF31"/>
  <c r="AE31"/>
  <c r="AD31"/>
  <c r="AB31"/>
  <c r="AA31"/>
  <c r="Z31"/>
  <c r="X31"/>
  <c r="W31"/>
  <c r="V31"/>
  <c r="T31"/>
  <c r="S31"/>
  <c r="R31"/>
  <c r="AN28"/>
  <c r="AM28"/>
  <c r="AL28"/>
  <c r="AK28"/>
  <c r="AJ28"/>
  <c r="AI28"/>
  <c r="AF28"/>
  <c r="AE28"/>
  <c r="AD28"/>
  <c r="AB28"/>
  <c r="AA28"/>
  <c r="Z28"/>
  <c r="X28"/>
  <c r="W28"/>
  <c r="V28"/>
  <c r="T28"/>
  <c r="S28"/>
  <c r="R28"/>
  <c r="R24"/>
  <c r="S24"/>
  <c r="T24"/>
  <c r="V24"/>
  <c r="W24"/>
  <c r="X24"/>
  <c r="Z24"/>
  <c r="AA24"/>
  <c r="AB24"/>
  <c r="AD24"/>
  <c r="AE24"/>
  <c r="AF24"/>
  <c r="AI24"/>
  <c r="AJ24"/>
  <c r="AK24"/>
  <c r="AL24"/>
  <c r="AM24"/>
  <c r="AN24"/>
  <c r="R25"/>
  <c r="S25"/>
  <c r="T25"/>
  <c r="V25"/>
  <c r="W25"/>
  <c r="X25"/>
  <c r="Z25"/>
  <c r="AA25"/>
  <c r="AB25"/>
  <c r="AD25"/>
  <c r="AE25"/>
  <c r="AF25"/>
  <c r="AI25"/>
  <c r="AJ25"/>
  <c r="AK25"/>
  <c r="AL25"/>
  <c r="AM25"/>
  <c r="AN25"/>
  <c r="R26"/>
  <c r="S26"/>
  <c r="T26"/>
  <c r="V26"/>
  <c r="W26"/>
  <c r="X26"/>
  <c r="Z26"/>
  <c r="AA26"/>
  <c r="AB26"/>
  <c r="AD26"/>
  <c r="AE26"/>
  <c r="AF26"/>
  <c r="AI26"/>
  <c r="AJ26"/>
  <c r="AK26"/>
  <c r="AL26"/>
  <c r="AM26"/>
  <c r="AN26"/>
  <c r="AN23"/>
  <c r="AM23"/>
  <c r="AL23"/>
  <c r="AK23"/>
  <c r="AJ23"/>
  <c r="AI23"/>
  <c r="AF23"/>
  <c r="AE23"/>
  <c r="AD23"/>
  <c r="AB23"/>
  <c r="AA23"/>
  <c r="Z23"/>
  <c r="X23"/>
  <c r="W23"/>
  <c r="V23"/>
  <c r="T23"/>
  <c r="S23"/>
  <c r="R23"/>
  <c r="R18"/>
  <c r="S18"/>
  <c r="T18"/>
  <c r="V18"/>
  <c r="W18"/>
  <c r="X18"/>
  <c r="Z18"/>
  <c r="AA18"/>
  <c r="AB18"/>
  <c r="AD18"/>
  <c r="AE18"/>
  <c r="AF18"/>
  <c r="AI18"/>
  <c r="AJ18"/>
  <c r="AK18"/>
  <c r="AL18"/>
  <c r="AM18"/>
  <c r="AN18"/>
  <c r="R19"/>
  <c r="S19"/>
  <c r="T19"/>
  <c r="V19"/>
  <c r="W19"/>
  <c r="X19"/>
  <c r="Z19"/>
  <c r="AA19"/>
  <c r="AB19"/>
  <c r="AD19"/>
  <c r="AE19"/>
  <c r="AF19"/>
  <c r="AI19"/>
  <c r="AJ19"/>
  <c r="AK19"/>
  <c r="AL19"/>
  <c r="AM19"/>
  <c r="AN19"/>
  <c r="R20"/>
  <c r="S20"/>
  <c r="T20"/>
  <c r="V20"/>
  <c r="W20"/>
  <c r="X20"/>
  <c r="Z20"/>
  <c r="AA20"/>
  <c r="AB20"/>
  <c r="AD20"/>
  <c r="AE20"/>
  <c r="AF20"/>
  <c r="AI20"/>
  <c r="AJ20"/>
  <c r="AK20"/>
  <c r="AL20"/>
  <c r="AM20"/>
  <c r="AN20"/>
  <c r="R21"/>
  <c r="S21"/>
  <c r="T21"/>
  <c r="V21"/>
  <c r="W21"/>
  <c r="X21"/>
  <c r="Z21"/>
  <c r="AA21"/>
  <c r="AB21"/>
  <c r="AD21"/>
  <c r="AE21"/>
  <c r="AF21"/>
  <c r="AI21"/>
  <c r="AJ21"/>
  <c r="AK21"/>
  <c r="AL21"/>
  <c r="AM21"/>
  <c r="AN21"/>
  <c r="AN17"/>
  <c r="AM17"/>
  <c r="AL17"/>
  <c r="AK17"/>
  <c r="AJ17"/>
  <c r="AI17"/>
  <c r="AF17"/>
  <c r="AE17"/>
  <c r="AD17"/>
  <c r="AB17"/>
  <c r="AA17"/>
  <c r="Z17"/>
  <c r="X17"/>
  <c r="W17"/>
  <c r="V17"/>
  <c r="T17"/>
  <c r="S17"/>
  <c r="R17"/>
  <c r="R14"/>
  <c r="S14"/>
  <c r="T14"/>
  <c r="V14"/>
  <c r="W14"/>
  <c r="X14"/>
  <c r="Z14"/>
  <c r="AA14"/>
  <c r="AB14"/>
  <c r="AD14"/>
  <c r="AE14"/>
  <c r="AF14"/>
  <c r="AI14"/>
  <c r="AJ14"/>
  <c r="AK14"/>
  <c r="AL14"/>
  <c r="AM14"/>
  <c r="AN14"/>
  <c r="R15"/>
  <c r="S15"/>
  <c r="T15"/>
  <c r="V15"/>
  <c r="W15"/>
  <c r="X15"/>
  <c r="Z15"/>
  <c r="AA15"/>
  <c r="AB15"/>
  <c r="AD15"/>
  <c r="AE15"/>
  <c r="AF15"/>
  <c r="AI15"/>
  <c r="AJ15"/>
  <c r="AK15"/>
  <c r="AL15"/>
  <c r="AM15"/>
  <c r="AN15"/>
  <c r="AN13"/>
  <c r="AM13"/>
  <c r="AL13"/>
  <c r="AK13"/>
  <c r="AJ13"/>
  <c r="AI13"/>
  <c r="AF13"/>
  <c r="AE13"/>
  <c r="AD13"/>
  <c r="AB13"/>
  <c r="AA13"/>
  <c r="Z13"/>
  <c r="X13"/>
  <c r="W13"/>
  <c r="V13"/>
  <c r="T13"/>
  <c r="S13"/>
  <c r="R13"/>
  <c r="R9"/>
  <c r="S9"/>
  <c r="T9"/>
  <c r="V9"/>
  <c r="W9"/>
  <c r="X9"/>
  <c r="Z9"/>
  <c r="AA9"/>
  <c r="AB9"/>
  <c r="AD9"/>
  <c r="AE9"/>
  <c r="AF9"/>
  <c r="AI9"/>
  <c r="AJ9"/>
  <c r="AK9"/>
  <c r="AL9"/>
  <c r="AM9"/>
  <c r="AN9"/>
  <c r="R10"/>
  <c r="S10"/>
  <c r="T10"/>
  <c r="V10"/>
  <c r="W10"/>
  <c r="X10"/>
  <c r="Z10"/>
  <c r="AA10"/>
  <c r="AB10"/>
  <c r="AD10"/>
  <c r="AE10"/>
  <c r="AF10"/>
  <c r="AI10"/>
  <c r="AJ10"/>
  <c r="AK10"/>
  <c r="AL10"/>
  <c r="AM10"/>
  <c r="AN10"/>
  <c r="R11"/>
  <c r="S11"/>
  <c r="T11"/>
  <c r="V11"/>
  <c r="W11"/>
  <c r="X11"/>
  <c r="Z11"/>
  <c r="AA11"/>
  <c r="AB11"/>
  <c r="AD11"/>
  <c r="AE11"/>
  <c r="AF11"/>
  <c r="AI11"/>
  <c r="AJ11"/>
  <c r="AK11"/>
  <c r="AL11"/>
  <c r="AM11"/>
  <c r="AN11"/>
  <c r="AN8"/>
  <c r="AM8"/>
  <c r="AK8"/>
  <c r="AJ8"/>
  <c r="AF8"/>
  <c r="AE8"/>
  <c r="AB8"/>
  <c r="AA8"/>
  <c r="X8"/>
  <c r="W8"/>
  <c r="T8"/>
  <c r="S8"/>
  <c r="R8"/>
  <c r="V8"/>
  <c r="Z8"/>
  <c r="AD8"/>
  <c r="AI8"/>
  <c r="AL8"/>
  <c r="AI113"/>
  <c r="AL113"/>
  <c r="AN12"/>
  <c r="AM12"/>
  <c r="AL12"/>
  <c r="AK12"/>
  <c r="AJ12"/>
  <c r="AI12"/>
  <c r="AN7"/>
  <c r="AM7"/>
  <c r="AK7"/>
  <c r="AJ7"/>
  <c r="AF7"/>
  <c r="AE7"/>
  <c r="AB7"/>
  <c r="AA7"/>
  <c r="X7"/>
  <c r="W7"/>
  <c r="T7"/>
  <c r="S7"/>
  <c r="AW135" l="1"/>
  <c r="AB135"/>
  <c r="AJ135"/>
  <c r="AA135"/>
  <c r="S135"/>
  <c r="AM135"/>
  <c r="W135"/>
  <c r="AE135"/>
  <c r="T135"/>
  <c r="AK135"/>
  <c r="AF135"/>
  <c r="AN135"/>
  <c r="X135"/>
  <c r="M111"/>
  <c r="M109"/>
  <c r="M108"/>
  <c r="M104"/>
  <c r="M105"/>
  <c r="M106"/>
  <c r="M103"/>
  <c r="M100"/>
  <c r="M101"/>
  <c r="M99"/>
  <c r="M95"/>
  <c r="M96"/>
  <c r="M97"/>
  <c r="M94"/>
  <c r="M90"/>
  <c r="M91"/>
  <c r="M92"/>
  <c r="M89"/>
  <c r="M83"/>
  <c r="M78"/>
  <c r="M79"/>
  <c r="M80"/>
  <c r="M81"/>
  <c r="M77"/>
  <c r="M71"/>
  <c r="M72"/>
  <c r="M73"/>
  <c r="M74"/>
  <c r="M75"/>
  <c r="M70"/>
  <c r="M65"/>
  <c r="M66"/>
  <c r="M67"/>
  <c r="M68"/>
  <c r="M64"/>
  <c r="M62"/>
  <c r="M57"/>
  <c r="M58"/>
  <c r="M59"/>
  <c r="M60"/>
  <c r="M56"/>
  <c r="M51"/>
  <c r="M52"/>
  <c r="M50"/>
  <c r="M46"/>
  <c r="M47"/>
  <c r="M48"/>
  <c r="M45"/>
  <c r="M38"/>
  <c r="M39"/>
  <c r="M40"/>
  <c r="M41"/>
  <c r="M37"/>
  <c r="M32"/>
  <c r="M33"/>
  <c r="M34"/>
  <c r="M35"/>
  <c r="M31"/>
  <c r="M28"/>
  <c r="M24"/>
  <c r="M25"/>
  <c r="M26"/>
  <c r="M23"/>
  <c r="M18"/>
  <c r="M19"/>
  <c r="M20"/>
  <c r="M21"/>
  <c r="M17"/>
  <c r="M14"/>
  <c r="M15"/>
  <c r="M13"/>
  <c r="M9"/>
  <c r="M10"/>
  <c r="M11"/>
  <c r="M124"/>
  <c r="M123"/>
  <c r="M114"/>
  <c r="AP114"/>
  <c r="AQ114"/>
  <c r="AR114"/>
  <c r="M115"/>
  <c r="AP115"/>
  <c r="AQ115"/>
  <c r="AR115"/>
  <c r="M116"/>
  <c r="AP116"/>
  <c r="AQ116"/>
  <c r="AR116"/>
  <c r="M117"/>
  <c r="AP117"/>
  <c r="AQ117"/>
  <c r="AR117"/>
  <c r="M118"/>
  <c r="AP118"/>
  <c r="AQ118"/>
  <c r="AR118"/>
  <c r="M119"/>
  <c r="AP119"/>
  <c r="AQ119"/>
  <c r="AR119"/>
  <c r="M120"/>
  <c r="AP120"/>
  <c r="AQ120"/>
  <c r="AR120"/>
  <c r="M121"/>
  <c r="AP121"/>
  <c r="AQ121"/>
  <c r="AR121"/>
  <c r="M113"/>
  <c r="M7"/>
  <c r="M12"/>
  <c r="M16"/>
  <c r="M22"/>
  <c r="M30"/>
  <c r="M36"/>
  <c r="M44"/>
  <c r="M49"/>
  <c r="M55"/>
  <c r="M61"/>
  <c r="M63"/>
  <c r="M69"/>
  <c r="M76"/>
  <c r="M82"/>
  <c r="M88"/>
  <c r="M93"/>
  <c r="M98"/>
  <c r="M102"/>
  <c r="M107"/>
  <c r="M110"/>
  <c r="M27"/>
  <c r="M8"/>
  <c r="V140" l="1"/>
  <c r="Z140"/>
  <c r="AI7"/>
  <c r="AD7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D121"/>
  <c r="E121"/>
  <c r="D109"/>
  <c r="E109"/>
  <c r="D104"/>
  <c r="E104"/>
  <c r="D105"/>
  <c r="E105"/>
  <c r="D106"/>
  <c r="E106"/>
  <c r="D100"/>
  <c r="E100"/>
  <c r="D101"/>
  <c r="E101"/>
  <c r="D95"/>
  <c r="E95"/>
  <c r="D96"/>
  <c r="E96"/>
  <c r="D97"/>
  <c r="E97"/>
  <c r="D90"/>
  <c r="E90"/>
  <c r="D91"/>
  <c r="E91"/>
  <c r="D92"/>
  <c r="E92"/>
  <c r="D78"/>
  <c r="E78"/>
  <c r="D79"/>
  <c r="E79"/>
  <c r="D80"/>
  <c r="E80"/>
  <c r="D81"/>
  <c r="E81"/>
  <c r="D71"/>
  <c r="E71"/>
  <c r="D72"/>
  <c r="E72"/>
  <c r="D73"/>
  <c r="E73"/>
  <c r="D74"/>
  <c r="E74"/>
  <c r="D75"/>
  <c r="E75"/>
  <c r="D65"/>
  <c r="E65"/>
  <c r="D66"/>
  <c r="E66"/>
  <c r="D67"/>
  <c r="E67"/>
  <c r="D68"/>
  <c r="E68"/>
  <c r="E62"/>
  <c r="D57"/>
  <c r="E57"/>
  <c r="D58"/>
  <c r="E58"/>
  <c r="D59"/>
  <c r="E59"/>
  <c r="D60"/>
  <c r="E60"/>
  <c r="D51"/>
  <c r="E51"/>
  <c r="D52"/>
  <c r="E52"/>
  <c r="D46"/>
  <c r="E46"/>
  <c r="D47"/>
  <c r="E47"/>
  <c r="D48"/>
  <c r="E48"/>
  <c r="D38"/>
  <c r="E38"/>
  <c r="D39"/>
  <c r="E39"/>
  <c r="D40"/>
  <c r="E40"/>
  <c r="D41"/>
  <c r="E41"/>
  <c r="D32"/>
  <c r="E32"/>
  <c r="D33"/>
  <c r="E33"/>
  <c r="D34"/>
  <c r="E34"/>
  <c r="D35"/>
  <c r="E35"/>
  <c r="D24"/>
  <c r="E24"/>
  <c r="D25"/>
  <c r="E25"/>
  <c r="D26"/>
  <c r="E26"/>
  <c r="D18"/>
  <c r="E18"/>
  <c r="D19"/>
  <c r="E19"/>
  <c r="D20"/>
  <c r="E20"/>
  <c r="D21"/>
  <c r="E21"/>
  <c r="D14"/>
  <c r="E14"/>
  <c r="D15"/>
  <c r="E15"/>
  <c r="E124"/>
  <c r="E123"/>
  <c r="E113"/>
  <c r="E111"/>
  <c r="D111"/>
  <c r="E108"/>
  <c r="D108"/>
  <c r="E103"/>
  <c r="D103"/>
  <c r="E99"/>
  <c r="D99"/>
  <c r="E94"/>
  <c r="D94"/>
  <c r="E89"/>
  <c r="D89"/>
  <c r="E83"/>
  <c r="D83"/>
  <c r="E77"/>
  <c r="D77"/>
  <c r="E70"/>
  <c r="D70"/>
  <c r="E64"/>
  <c r="D64"/>
  <c r="E56"/>
  <c r="D56"/>
  <c r="E50"/>
  <c r="D50"/>
  <c r="E45"/>
  <c r="D45"/>
  <c r="E37"/>
  <c r="D37"/>
  <c r="E31"/>
  <c r="D31"/>
  <c r="E28"/>
  <c r="D28"/>
  <c r="E23"/>
  <c r="D23"/>
  <c r="E17"/>
  <c r="D17"/>
  <c r="E13"/>
  <c r="D13"/>
  <c r="AR110"/>
  <c r="AQ110"/>
  <c r="AP110"/>
  <c r="F110"/>
  <c r="E110"/>
  <c r="D110"/>
  <c r="AR107"/>
  <c r="AQ107"/>
  <c r="AP107"/>
  <c r="F107"/>
  <c r="E107"/>
  <c r="D107"/>
  <c r="AR102"/>
  <c r="AQ102"/>
  <c r="AP102"/>
  <c r="F102"/>
  <c r="E102"/>
  <c r="D102"/>
  <c r="AR98"/>
  <c r="AQ98"/>
  <c r="AP98"/>
  <c r="F98"/>
  <c r="E98"/>
  <c r="D98"/>
  <c r="AR93"/>
  <c r="AQ93"/>
  <c r="AP93"/>
  <c r="F93"/>
  <c r="E93"/>
  <c r="D93"/>
  <c r="AR88"/>
  <c r="AQ88"/>
  <c r="AP88"/>
  <c r="F88"/>
  <c r="E88"/>
  <c r="D88"/>
  <c r="AR82"/>
  <c r="AQ82"/>
  <c r="AP82"/>
  <c r="F82"/>
  <c r="E82"/>
  <c r="D82"/>
  <c r="AR76"/>
  <c r="AQ76"/>
  <c r="AP76"/>
  <c r="F76"/>
  <c r="E76"/>
  <c r="D76"/>
  <c r="AR69"/>
  <c r="AQ69"/>
  <c r="AP69"/>
  <c r="F69"/>
  <c r="E69"/>
  <c r="D69"/>
  <c r="AR63"/>
  <c r="AQ63"/>
  <c r="AP63"/>
  <c r="F63"/>
  <c r="E63"/>
  <c r="D63"/>
  <c r="AR61"/>
  <c r="AQ61"/>
  <c r="AP61"/>
  <c r="F61"/>
  <c r="E61"/>
  <c r="D61"/>
  <c r="AR55"/>
  <c r="AQ55"/>
  <c r="AP55"/>
  <c r="F55"/>
  <c r="E55"/>
  <c r="D55"/>
  <c r="AR49"/>
  <c r="AQ49"/>
  <c r="AP49"/>
  <c r="F49"/>
  <c r="E49"/>
  <c r="D49"/>
  <c r="AR44"/>
  <c r="AQ44"/>
  <c r="AP44"/>
  <c r="F44"/>
  <c r="E44"/>
  <c r="D44"/>
  <c r="AR36"/>
  <c r="AQ36"/>
  <c r="AP36"/>
  <c r="F36"/>
  <c r="E36"/>
  <c r="D36"/>
  <c r="AR30"/>
  <c r="AQ30"/>
  <c r="AP30"/>
  <c r="F30"/>
  <c r="E30"/>
  <c r="D30"/>
  <c r="AR27"/>
  <c r="AQ27"/>
  <c r="AP27"/>
  <c r="F27"/>
  <c r="E27"/>
  <c r="D27"/>
  <c r="AR22"/>
  <c r="AQ22"/>
  <c r="AP22"/>
  <c r="F22"/>
  <c r="E22"/>
  <c r="D22"/>
  <c r="AR16"/>
  <c r="AQ16"/>
  <c r="AP16"/>
  <c r="F16"/>
  <c r="E16"/>
  <c r="D16"/>
  <c r="AR12"/>
  <c r="AQ12"/>
  <c r="AP12"/>
  <c r="F12"/>
  <c r="E12"/>
  <c r="D12"/>
  <c r="D9"/>
  <c r="E9"/>
  <c r="D10"/>
  <c r="E10"/>
  <c r="D11"/>
  <c r="E11"/>
  <c r="E8"/>
  <c r="E7"/>
  <c r="Q12" l="1"/>
  <c r="BB12" s="1"/>
  <c r="Q16"/>
  <c r="AY16" s="1"/>
  <c r="Q22"/>
  <c r="Q27"/>
  <c r="BH27" s="1"/>
  <c r="Q30"/>
  <c r="Q36"/>
  <c r="BB36" s="1"/>
  <c r="Q44"/>
  <c r="Q49"/>
  <c r="AY49" s="1"/>
  <c r="Q55"/>
  <c r="Q61"/>
  <c r="BB61" s="1"/>
  <c r="Q63"/>
  <c r="Q69"/>
  <c r="BB69" s="1"/>
  <c r="Q82"/>
  <c r="Q88"/>
  <c r="Q93"/>
  <c r="Q98"/>
  <c r="Q102"/>
  <c r="Q107"/>
  <c r="Q110"/>
  <c r="Q76"/>
  <c r="Q119"/>
  <c r="Q117"/>
  <c r="Q115"/>
  <c r="Q81"/>
  <c r="Q118"/>
  <c r="Q116"/>
  <c r="Q114"/>
  <c r="Q120"/>
  <c r="AY120" s="1"/>
  <c r="Q121"/>
  <c r="BB121" s="1"/>
  <c r="P27"/>
  <c r="O27"/>
  <c r="N27"/>
  <c r="P69"/>
  <c r="O69"/>
  <c r="N69"/>
  <c r="P102"/>
  <c r="O102"/>
  <c r="N102"/>
  <c r="N119"/>
  <c r="O119"/>
  <c r="P119"/>
  <c r="N117"/>
  <c r="O117"/>
  <c r="P117"/>
  <c r="N115"/>
  <c r="O115"/>
  <c r="P115"/>
  <c r="P30"/>
  <c r="O30"/>
  <c r="N30"/>
  <c r="P76"/>
  <c r="N76"/>
  <c r="O76"/>
  <c r="O107"/>
  <c r="P107"/>
  <c r="N107"/>
  <c r="N121"/>
  <c r="O121"/>
  <c r="P121"/>
  <c r="N16"/>
  <c r="P16"/>
  <c r="O16"/>
  <c r="P44"/>
  <c r="O44"/>
  <c r="N44"/>
  <c r="N63"/>
  <c r="O63"/>
  <c r="P63"/>
  <c r="N98"/>
  <c r="P98"/>
  <c r="O98"/>
  <c r="P22"/>
  <c r="O22"/>
  <c r="N22"/>
  <c r="P36"/>
  <c r="O36"/>
  <c r="N36"/>
  <c r="P93"/>
  <c r="O93"/>
  <c r="N93"/>
  <c r="P120"/>
  <c r="N120"/>
  <c r="O120"/>
  <c r="N118"/>
  <c r="O118"/>
  <c r="P118"/>
  <c r="P116"/>
  <c r="N116"/>
  <c r="O116"/>
  <c r="O114"/>
  <c r="P114"/>
  <c r="N114"/>
  <c r="P12"/>
  <c r="O12"/>
  <c r="N12"/>
  <c r="P55"/>
  <c r="O55"/>
  <c r="N55"/>
  <c r="O88"/>
  <c r="P88"/>
  <c r="N88"/>
  <c r="P49"/>
  <c r="O49"/>
  <c r="N49"/>
  <c r="P82"/>
  <c r="O82"/>
  <c r="N82"/>
  <c r="P110"/>
  <c r="O110"/>
  <c r="N110"/>
  <c r="AD135"/>
  <c r="AI135"/>
  <c r="BJ135"/>
  <c r="BI135"/>
  <c r="AZ135"/>
  <c r="BC135"/>
  <c r="BF135"/>
  <c r="N61"/>
  <c r="O61"/>
  <c r="P61"/>
  <c r="G117"/>
  <c r="G116"/>
  <c r="G115"/>
  <c r="G119"/>
  <c r="H16"/>
  <c r="H69"/>
  <c r="H49"/>
  <c r="H30"/>
  <c r="H117"/>
  <c r="H76"/>
  <c r="H107"/>
  <c r="H119"/>
  <c r="H118"/>
  <c r="H98"/>
  <c r="H116"/>
  <c r="H115"/>
  <c r="H114"/>
  <c r="G118"/>
  <c r="G114"/>
  <c r="G110"/>
  <c r="H110"/>
  <c r="G107"/>
  <c r="G102"/>
  <c r="H102"/>
  <c r="G98"/>
  <c r="G93"/>
  <c r="H93"/>
  <c r="H88"/>
  <c r="G88"/>
  <c r="G82"/>
  <c r="H82"/>
  <c r="G76"/>
  <c r="G69"/>
  <c r="G63"/>
  <c r="H63"/>
  <c r="G61"/>
  <c r="H61"/>
  <c r="G55"/>
  <c r="H55"/>
  <c r="G49"/>
  <c r="H44"/>
  <c r="G44"/>
  <c r="G36"/>
  <c r="H36"/>
  <c r="G30"/>
  <c r="G27"/>
  <c r="H27"/>
  <c r="G22"/>
  <c r="H22"/>
  <c r="G16"/>
  <c r="G12"/>
  <c r="H12"/>
  <c r="AS126"/>
  <c r="AS127"/>
  <c r="BE61" l="1"/>
  <c r="BE12"/>
  <c r="BH12"/>
  <c r="AY12"/>
  <c r="BH49"/>
  <c r="BH61"/>
  <c r="BB27"/>
  <c r="BE27"/>
  <c r="BB49"/>
  <c r="AY27"/>
  <c r="AY61"/>
  <c r="BE49"/>
  <c r="BH36"/>
  <c r="BH69"/>
  <c r="BE36"/>
  <c r="AY69"/>
  <c r="BH16"/>
  <c r="BE16"/>
  <c r="AY36"/>
  <c r="BE69"/>
  <c r="BB16"/>
  <c r="AU127"/>
  <c r="AT127"/>
  <c r="AT126"/>
  <c r="AU126"/>
  <c r="AY115"/>
  <c r="BE115"/>
  <c r="BB115"/>
  <c r="BH115"/>
  <c r="BB119"/>
  <c r="BH119"/>
  <c r="AY119"/>
  <c r="BE119"/>
  <c r="BB114"/>
  <c r="BH114"/>
  <c r="BE114"/>
  <c r="AY114"/>
  <c r="BB116"/>
  <c r="BH116"/>
  <c r="AY116"/>
  <c r="BE116"/>
  <c r="BB117"/>
  <c r="BH117"/>
  <c r="BE117"/>
  <c r="AY117"/>
  <c r="AY118"/>
  <c r="BE118"/>
  <c r="BB118"/>
  <c r="BH118"/>
  <c r="AY110"/>
  <c r="BE110"/>
  <c r="BH110"/>
  <c r="BB110"/>
  <c r="BE107"/>
  <c r="BH107"/>
  <c r="AY107"/>
  <c r="BB107"/>
  <c r="BH102"/>
  <c r="BE102"/>
  <c r="AY102"/>
  <c r="BB102"/>
  <c r="BH98"/>
  <c r="AY98"/>
  <c r="BB98"/>
  <c r="BE98"/>
  <c r="BB93"/>
  <c r="BH93"/>
  <c r="BE93"/>
  <c r="AY93"/>
  <c r="BH88"/>
  <c r="BB88"/>
  <c r="AY88"/>
  <c r="BE88"/>
  <c r="BH82"/>
  <c r="BB82"/>
  <c r="AY82"/>
  <c r="BE82"/>
  <c r="BH76"/>
  <c r="BE76"/>
  <c r="AY76"/>
  <c r="BB76"/>
  <c r="BH63"/>
  <c r="BE63"/>
  <c r="BB63"/>
  <c r="AY63"/>
  <c r="BE55"/>
  <c r="AY55"/>
  <c r="BH55"/>
  <c r="BB55"/>
  <c r="BE44"/>
  <c r="AY44"/>
  <c r="BH44"/>
  <c r="BB44"/>
  <c r="AY30"/>
  <c r="BE30"/>
  <c r="BH30"/>
  <c r="BB30"/>
  <c r="BE22"/>
  <c r="AY22"/>
  <c r="BB22"/>
  <c r="BH22"/>
  <c r="BH120"/>
  <c r="BB120"/>
  <c r="BE120"/>
  <c r="BH121"/>
  <c r="AY121"/>
  <c r="BE121"/>
  <c r="AX120"/>
  <c r="BG120"/>
  <c r="BA120"/>
  <c r="BD120"/>
  <c r="BG121"/>
  <c r="AX121"/>
  <c r="BD121"/>
  <c r="BA121"/>
  <c r="AC12"/>
  <c r="U12"/>
  <c r="AG12"/>
  <c r="Y12"/>
  <c r="U119"/>
  <c r="AG119"/>
  <c r="AC119"/>
  <c r="Y119"/>
  <c r="AC120"/>
  <c r="AG120"/>
  <c r="Y120"/>
  <c r="U120"/>
  <c r="Y121"/>
  <c r="AG121"/>
  <c r="AC121"/>
  <c r="U121"/>
  <c r="Y115"/>
  <c r="AC115"/>
  <c r="U115"/>
  <c r="AG115"/>
  <c r="Y118"/>
  <c r="AC118"/>
  <c r="U118"/>
  <c r="AG118"/>
  <c r="AC117"/>
  <c r="AG117"/>
  <c r="Y117"/>
  <c r="U117"/>
  <c r="U116"/>
  <c r="AG116"/>
  <c r="Y116"/>
  <c r="AC116"/>
  <c r="AC114"/>
  <c r="Y114"/>
  <c r="U114"/>
  <c r="AG114"/>
  <c r="U110"/>
  <c r="AG110"/>
  <c r="Y110"/>
  <c r="AC110"/>
  <c r="AC107"/>
  <c r="Y107"/>
  <c r="U107"/>
  <c r="AG107"/>
  <c r="U102"/>
  <c r="AG102"/>
  <c r="AC102"/>
  <c r="Y102"/>
  <c r="U98"/>
  <c r="AG98"/>
  <c r="Y98"/>
  <c r="AC98"/>
  <c r="U93"/>
  <c r="Y93"/>
  <c r="AG93"/>
  <c r="AC93"/>
  <c r="U88"/>
  <c r="AG88"/>
  <c r="Y88"/>
  <c r="AC88"/>
  <c r="U82"/>
  <c r="Y82"/>
  <c r="AG82"/>
  <c r="AC82"/>
  <c r="AC76"/>
  <c r="U76"/>
  <c r="AG76"/>
  <c r="Y76"/>
  <c r="U69"/>
  <c r="AG69"/>
  <c r="AC69"/>
  <c r="Y69"/>
  <c r="U63"/>
  <c r="Y63"/>
  <c r="AC63"/>
  <c r="AG63"/>
  <c r="U61"/>
  <c r="AG61"/>
  <c r="Y61"/>
  <c r="AC61"/>
  <c r="U55"/>
  <c r="AG55"/>
  <c r="AC55"/>
  <c r="Y55"/>
  <c r="U49"/>
  <c r="AG49"/>
  <c r="AC49"/>
  <c r="Y49"/>
  <c r="U44"/>
  <c r="AG44"/>
  <c r="Y44"/>
  <c r="AC44"/>
  <c r="U36"/>
  <c r="AC36"/>
  <c r="Y36"/>
  <c r="AG36"/>
  <c r="U30"/>
  <c r="AC30"/>
  <c r="AG30"/>
  <c r="Y30"/>
  <c r="U27"/>
  <c r="AC27"/>
  <c r="AG27"/>
  <c r="Y27"/>
  <c r="U22"/>
  <c r="AG22"/>
  <c r="Y22"/>
  <c r="AC22"/>
  <c r="U16"/>
  <c r="AC16"/>
  <c r="Y16"/>
  <c r="AG16"/>
  <c r="AW140"/>
  <c r="AS123"/>
  <c r="AR123"/>
  <c r="AQ123"/>
  <c r="AR113"/>
  <c r="AP113"/>
  <c r="AQ113"/>
  <c r="E36" i="6"/>
  <c r="D36"/>
  <c r="C36"/>
  <c r="AS124" i="8"/>
  <c r="AR124"/>
  <c r="AQ124"/>
  <c r="AP124"/>
  <c r="D124"/>
  <c r="AP123"/>
  <c r="D123"/>
  <c r="BG135" l="1"/>
  <c r="AX135"/>
  <c r="BD135"/>
  <c r="BA135"/>
  <c r="AT123"/>
  <c r="AT124"/>
  <c r="AU124"/>
  <c r="AU123"/>
  <c r="F113"/>
  <c r="D113"/>
  <c r="Q113" s="1"/>
  <c r="AX140" l="1"/>
  <c r="BE113"/>
  <c r="BH113"/>
  <c r="AY113"/>
  <c r="BB113"/>
  <c r="N113"/>
  <c r="P113"/>
  <c r="O113"/>
  <c r="D62"/>
  <c r="D7"/>
  <c r="Q7" s="1"/>
  <c r="F7"/>
  <c r="R7"/>
  <c r="V7"/>
  <c r="Z7"/>
  <c r="AL7"/>
  <c r="AL135" s="1"/>
  <c r="AP7"/>
  <c r="AQ7"/>
  <c r="AR7"/>
  <c r="D8"/>
  <c r="I12"/>
  <c r="I16"/>
  <c r="I22"/>
  <c r="I27"/>
  <c r="I30"/>
  <c r="I36"/>
  <c r="I44"/>
  <c r="I49"/>
  <c r="I55"/>
  <c r="I61"/>
  <c r="I63"/>
  <c r="I69"/>
  <c r="I76"/>
  <c r="I82"/>
  <c r="I88"/>
  <c r="I93"/>
  <c r="I98"/>
  <c r="I102"/>
  <c r="I107"/>
  <c r="I110"/>
  <c r="I114"/>
  <c r="I115"/>
  <c r="I116"/>
  <c r="I117"/>
  <c r="I118"/>
  <c r="I119"/>
  <c r="BH7" l="1"/>
  <c r="AY7"/>
  <c r="BE7"/>
  <c r="BB7"/>
  <c r="Y113"/>
  <c r="AC113"/>
  <c r="U113"/>
  <c r="AG113"/>
  <c r="N7"/>
  <c r="P7"/>
  <c r="O7"/>
  <c r="U7" s="1"/>
  <c r="Z135"/>
  <c r="V135"/>
  <c r="R135"/>
  <c r="J117"/>
  <c r="K117"/>
  <c r="K114"/>
  <c r="J114"/>
  <c r="J98"/>
  <c r="K98"/>
  <c r="J76"/>
  <c r="K76"/>
  <c r="K55"/>
  <c r="J55"/>
  <c r="J30"/>
  <c r="K30"/>
  <c r="J12"/>
  <c r="K12"/>
  <c r="K116"/>
  <c r="J116"/>
  <c r="J110"/>
  <c r="K110"/>
  <c r="J93"/>
  <c r="K93"/>
  <c r="J69"/>
  <c r="K69"/>
  <c r="K49"/>
  <c r="J49"/>
  <c r="J27"/>
  <c r="K27"/>
  <c r="J119"/>
  <c r="K119"/>
  <c r="J107"/>
  <c r="K107"/>
  <c r="K88"/>
  <c r="J88"/>
  <c r="J63"/>
  <c r="K63"/>
  <c r="J44"/>
  <c r="K44"/>
  <c r="J22"/>
  <c r="K22"/>
  <c r="J118"/>
  <c r="K118"/>
  <c r="K115"/>
  <c r="J115"/>
  <c r="J102"/>
  <c r="K102"/>
  <c r="J82"/>
  <c r="K82"/>
  <c r="J61"/>
  <c r="K61"/>
  <c r="J36"/>
  <c r="K36"/>
  <c r="K16"/>
  <c r="J16"/>
  <c r="I113"/>
  <c r="I7"/>
  <c r="H7"/>
  <c r="G7"/>
  <c r="G113"/>
  <c r="H113"/>
  <c r="AS12"/>
  <c r="AS16"/>
  <c r="AS22"/>
  <c r="AS27"/>
  <c r="AS30"/>
  <c r="AS36"/>
  <c r="AS44"/>
  <c r="AS49"/>
  <c r="AS55"/>
  <c r="AS61"/>
  <c r="AS63"/>
  <c r="AS69"/>
  <c r="AS76"/>
  <c r="AS82"/>
  <c r="AS88"/>
  <c r="AS93"/>
  <c r="AS98"/>
  <c r="AS102"/>
  <c r="AS107"/>
  <c r="AS110"/>
  <c r="AS114"/>
  <c r="AS115"/>
  <c r="AS116"/>
  <c r="AS117"/>
  <c r="AS118"/>
  <c r="AS119"/>
  <c r="AS120"/>
  <c r="AS121"/>
  <c r="Y7" l="1"/>
  <c r="R140"/>
  <c r="AC7"/>
  <c r="AG7"/>
  <c r="K7"/>
  <c r="K113"/>
  <c r="J113"/>
  <c r="AU117"/>
  <c r="AT117"/>
  <c r="AU114"/>
  <c r="AT114"/>
  <c r="AU98"/>
  <c r="AT98"/>
  <c r="AU76"/>
  <c r="AT76"/>
  <c r="AU55"/>
  <c r="AT55"/>
  <c r="AU30"/>
  <c r="AT30"/>
  <c r="AU12"/>
  <c r="AT12"/>
  <c r="AU120"/>
  <c r="AT120"/>
  <c r="AU116"/>
  <c r="AT116"/>
  <c r="AU110"/>
  <c r="AT110"/>
  <c r="AU93"/>
  <c r="AT93"/>
  <c r="AU69"/>
  <c r="AT69"/>
  <c r="AU49"/>
  <c r="AT49"/>
  <c r="AU27"/>
  <c r="AT27"/>
  <c r="AU121"/>
  <c r="AT121"/>
  <c r="AU119"/>
  <c r="AT119"/>
  <c r="AT107"/>
  <c r="AU107"/>
  <c r="AU88"/>
  <c r="AT88"/>
  <c r="AU63"/>
  <c r="AT63"/>
  <c r="AU44"/>
  <c r="AT44"/>
  <c r="AU22"/>
  <c r="AT22"/>
  <c r="AU118"/>
  <c r="AT118"/>
  <c r="AU115"/>
  <c r="AT115"/>
  <c r="AU102"/>
  <c r="AT102"/>
  <c r="AU82"/>
  <c r="AT82"/>
  <c r="AU61"/>
  <c r="AT61"/>
  <c r="AU36"/>
  <c r="AT36"/>
  <c r="AU16"/>
  <c r="AT16"/>
  <c r="J7"/>
  <c r="AS7"/>
  <c r="AU7" s="1"/>
  <c r="F36" i="6"/>
  <c r="AS113" i="8"/>
  <c r="AT7" l="1"/>
  <c r="AU113"/>
  <c r="AT113"/>
</calcChain>
</file>

<file path=xl/sharedStrings.xml><?xml version="1.0" encoding="utf-8"?>
<sst xmlns="http://schemas.openxmlformats.org/spreadsheetml/2006/main" count="2618" uniqueCount="222">
  <si>
    <t>ASGARİ ÖĞRETİM ÜYESİ SAYISI</t>
  </si>
  <si>
    <t>NORM KADRO SAYISI</t>
  </si>
  <si>
    <t>2/3 ORANI</t>
  </si>
  <si>
    <t>BİRİM ADI</t>
  </si>
  <si>
    <t>BÖLÜM ADI</t>
  </si>
  <si>
    <t>UNVAN</t>
  </si>
  <si>
    <t>DERECE</t>
  </si>
  <si>
    <t>KADRO TÜRÜ</t>
  </si>
  <si>
    <t>İZİN TARİHİ</t>
  </si>
  <si>
    <t>ÜNİVERSİTE</t>
  </si>
  <si>
    <t>FAKÜLTE/REKTÖRLÜK/MYO/YO</t>
  </si>
  <si>
    <t>BÖLÜM</t>
  </si>
  <si>
    <t>ANABİLİM/ANASANAT DALI</t>
  </si>
  <si>
    <t>BİLİM/SANAT DALI</t>
  </si>
  <si>
    <t>PERSONEL ADI</t>
  </si>
  <si>
    <t>PERSONEL SOYADI</t>
  </si>
  <si>
    <t>STATÜ</t>
  </si>
  <si>
    <t>TC KİMLİK NO</t>
  </si>
  <si>
    <t>ATANMA ŞEKLİ</t>
  </si>
  <si>
    <t>UYRUK</t>
  </si>
  <si>
    <t>EPOSTA</t>
  </si>
  <si>
    <t>KADRO NUMARASI</t>
  </si>
  <si>
    <t>ATANMA TARİHİ</t>
  </si>
  <si>
    <t>GOREVLI OLD BILIM DALI</t>
  </si>
  <si>
    <t>TIP ANADAL UZMANLIK</t>
  </si>
  <si>
    <t>TIP YANDAL UZMANLIK 1</t>
  </si>
  <si>
    <t>TIP YANDAL UZMANLIK 2</t>
  </si>
  <si>
    <t>ARASTIRMACI_ID</t>
  </si>
  <si>
    <t>PROFESÖR</t>
  </si>
  <si>
    <t>MİMARLIK FAKÜLTESİ</t>
  </si>
  <si>
    <t>MİMARLIK BÖLÜMÜ</t>
  </si>
  <si>
    <t>RESTORASYON ANABİLİM DALI</t>
  </si>
  <si>
    <t>YAPI BİLGİSİ ANABİLİM DALI</t>
  </si>
  <si>
    <t>TEMEL BİLİMLER FAKÜLTESİ</t>
  </si>
  <si>
    <t>FİZİK BÖLÜMÜ</t>
  </si>
  <si>
    <t>KATIHAL FİZİĞİ ANABİLİM DALI</t>
  </si>
  <si>
    <t>ENERJİ TEKNOLOJİLERİ ENSTİTÜSÜ</t>
  </si>
  <si>
    <t>KİMYA BÖLÜMÜ</t>
  </si>
  <si>
    <t>ANORGANİK KİMYA ANABİLİM DALI</t>
  </si>
  <si>
    <t>MÜHENDİSLİK FAKÜLTESİ</t>
  </si>
  <si>
    <t>ELEKTRONİK MÜHENDİSLİĞİ BÖLÜMÜ</t>
  </si>
  <si>
    <t>TELEKOMÜNİKASYON ANABİLİM DALI</t>
  </si>
  <si>
    <t>HARİTA MÜHENDİSLİĞİ BÖLÜMÜ</t>
  </si>
  <si>
    <t>KAMU ÖLÇMELERİ ANABİLİM DALI</t>
  </si>
  <si>
    <t>MAKİNE MÜHENDİSLİĞİ BÖLÜMÜ</t>
  </si>
  <si>
    <t>MAKİNE TEORİSİ SİSTEM DİNAMİĞİ VE KONTROL ANABİLİM DALI</t>
  </si>
  <si>
    <t>TASARIM VE İMALAT MÜHENDİSLİĞİ ANABİLİM DALI</t>
  </si>
  <si>
    <t>GENEL FİZİK ANABİLİM DALI</t>
  </si>
  <si>
    <t>ENERJİ SİSTEMLERİ ANABİLİM DALI</t>
  </si>
  <si>
    <t>ÇEVRE MÜHENDİSLİĞİ BÖLÜMÜ</t>
  </si>
  <si>
    <t>TOPRAK KİRLİLİĞİ VE KATI ATIK UZAKLAŞTIRMA TEKNOLOJİSİ ANABİLİM DALI</t>
  </si>
  <si>
    <t>ORGANİK KİMYA ANABİLİM DALI</t>
  </si>
  <si>
    <t>ENDÜSTRİ MÜHENDİSLİĞİ BÖLÜMÜ</t>
  </si>
  <si>
    <t>MALZEME BİLİMİ VE MÜHENDİSLİĞİ BÖLÜMÜ</t>
  </si>
  <si>
    <t>ELEKTRONİK MALZEMELER ANABİLİM DALI</t>
  </si>
  <si>
    <t>ÇEVRE MÜHENDİSLİĞİ TEMEL BİLİMLERİ ANABİLİM DALI</t>
  </si>
  <si>
    <t>MATEMATİK BÖLÜMÜ</t>
  </si>
  <si>
    <t>GEOMETRİ ANABİLİM DALI</t>
  </si>
  <si>
    <t>KİMYA MÜHENDİSLİĞİ BÖLÜMÜ</t>
  </si>
  <si>
    <t>GIDA TEKNOLOJİSİ ANABİLİM DALI</t>
  </si>
  <si>
    <t>CEBİR VE SAYILAR TEORİSİ ANABİLİM DALI</t>
  </si>
  <si>
    <t>İŞLETME FAKÜLTESİ</t>
  </si>
  <si>
    <t>İŞLETME BÖLÜMÜ</t>
  </si>
  <si>
    <t>ÜRETİM YÖNETİMİ VE PAZARLAMA ANABİLİM DALI</t>
  </si>
  <si>
    <t>UYGULAMALI MATEMATİK ANABİLİM DALI</t>
  </si>
  <si>
    <t>ŞEHİR VE BÖLGE PLANLAMA BÖLÜMÜ</t>
  </si>
  <si>
    <t>BÖLGE PLANLAMA ANABİLİM DALI</t>
  </si>
  <si>
    <t>MOLEKÜLER BİYOLOJİ VE GENETİK BÖLÜMÜ</t>
  </si>
  <si>
    <t>GENEL BİYOLOJİ ANABİLİM DALI</t>
  </si>
  <si>
    <t>İNŞAAT MÜHENDİSLİĞİ BÖLÜMÜ</t>
  </si>
  <si>
    <t>YAPI ANABİLİM DALI</t>
  </si>
  <si>
    <t>SU KİRLİLİĞİ VE ATIKSU KONTROL TEKNOLOJİSİ ANABİLİM DALI</t>
  </si>
  <si>
    <t>BİLGİSAYAR MÜHENDİSLİĞİ BÖLÜMÜ</t>
  </si>
  <si>
    <t>BİLGİSAYAR DONANIMI ANABİLİM DALI</t>
  </si>
  <si>
    <t>YÖNETİM VE ORGANİZASYON ANABİLİM DALI</t>
  </si>
  <si>
    <t>BİLGİSAYAR YAZILIMI ANABİLİM DALI</t>
  </si>
  <si>
    <t>TOPOLOJİ ANABİLİM DALI</t>
  </si>
  <si>
    <t>İKTİSAT BÖLÜMÜ</t>
  </si>
  <si>
    <t>İKTİSADİ GELİŞME VE ULUSLARARASI İKTİSAT ANABİLİM DALI</t>
  </si>
  <si>
    <t>KONTROL VE KUMANDA SİSTEMLER ANABİLİM DALI</t>
  </si>
  <si>
    <t>ELEKTROMANYETİK ALANLAR VE MİKRODALGA TEKNİĞİ ANABİLİM DALI</t>
  </si>
  <si>
    <t>JEODEZİ ANABİLİM DALI</t>
  </si>
  <si>
    <t>KİMYASAL TEKNOLOJİLER ANABİLİM DALI</t>
  </si>
  <si>
    <t>MUHASEBE VE FİNANSMAN ANABİLİM DALI</t>
  </si>
  <si>
    <t>FOTOGRAMETRİ ANABİLİM DALI</t>
  </si>
  <si>
    <t>STRATEJİ BİLİMİ BÖLÜMÜ</t>
  </si>
  <si>
    <t>YÖNETİM STRATEJİLERİ ANABİLİM DALI</t>
  </si>
  <si>
    <t>BİNA BİLGİSİ ANABİLİM DALI</t>
  </si>
  <si>
    <t>BİYOKİMYA ANABİLİM DALI</t>
  </si>
  <si>
    <t>SERAMİK MALZEMELERİ ANABİLİM DALI</t>
  </si>
  <si>
    <t>DEVRELER VE SİSTEMLER TEORİSİ ANABİLİM DALI</t>
  </si>
  <si>
    <t>METALURJİ ANABİLİM DALI</t>
  </si>
  <si>
    <t>ANALİTİK KİMYA ANABİLİM DALI</t>
  </si>
  <si>
    <t>HAVA KİRLİLİĞİ VE KONTROL TEKNOLOJİSİ ANABİLİM DALI</t>
  </si>
  <si>
    <t>MALZEME BİLİMİ ANABİLİM DALI</t>
  </si>
  <si>
    <t>FİZİKOKİMYA ANABİLİM DALI</t>
  </si>
  <si>
    <t>PROSES VE REAKTÖR TASARIMI ANABİLİM DALI</t>
  </si>
  <si>
    <t>DOÇENT</t>
  </si>
  <si>
    <t>BİLGİSAYAR MÜHENDİSLİĞİ KURAMSAL TEMELLER ANABİLİM DALI</t>
  </si>
  <si>
    <t>ÖLÇME TEKNİĞİ ANABİLİM DALI</t>
  </si>
  <si>
    <t>ATOM VE MOLEKÜL FİZİĞİ ANABİLİM DALI</t>
  </si>
  <si>
    <t>ŞEHİRCİLİK ANABİLİM DALI</t>
  </si>
  <si>
    <t>İKTİSAT POLİTİKASI ANABİLİM DALI</t>
  </si>
  <si>
    <t>TEMEL İŞLEMLER VE TERMODİNAMİK ANABİLİM DALI</t>
  </si>
  <si>
    <t>YAPI MALZEMELERİ ANABİLİM DALI</t>
  </si>
  <si>
    <t>İKTİSAT TEORİSİ ANABİLİM DALI</t>
  </si>
  <si>
    <t>MİMARLIK TARİHİ ANABİLİM DALI</t>
  </si>
  <si>
    <t>REKTÖRLÜK</t>
  </si>
  <si>
    <t>YABANCI DİLLER BÖLÜMÜ</t>
  </si>
  <si>
    <t>ÇEVRE YÖNETİMİ VE PLANLAMASI ANABİLİM DALI</t>
  </si>
  <si>
    <t>YENİ BÖLÜMLER BÖLÜMÜ</t>
  </si>
  <si>
    <t>YENİ BÖLÜMLER ANABİLİM DALI</t>
  </si>
  <si>
    <t>NANOTEKNOLOJİ ENSTİTÜSÜ</t>
  </si>
  <si>
    <t>BEDEN EĞİTİMİ VE SPOR BÖLÜMÜ</t>
  </si>
  <si>
    <t>ENFORMATİK BÖLÜMÜ</t>
  </si>
  <si>
    <t>TÜRKÇE HAZIRLIK BÖLÜMÜ</t>
  </si>
  <si>
    <t>KARTOGRAFYA ANABİLİM DALI</t>
  </si>
  <si>
    <t>FEN BİLİMLERİ ENSTİTÜSÜ</t>
  </si>
  <si>
    <t>POLİMER MALZEMELER ANABİLİM DALI</t>
  </si>
  <si>
    <t>BİLİM VE TEKNOLOJİ STRATEJİLERİ ANABİLİM DALI</t>
  </si>
  <si>
    <t>BİYOMÜHENDİSLİK BÖLÜMÜ</t>
  </si>
  <si>
    <t>BİYOMEKANİK ANABİLİM DALI</t>
  </si>
  <si>
    <t>ELEKTRONİK ANABİLİM DALI</t>
  </si>
  <si>
    <t>MEDİKAL FİZİK ANABİLİM DALI</t>
  </si>
  <si>
    <t>SOSYAL BİLİMLER ENSTİTÜSÜ</t>
  </si>
  <si>
    <t>BİYOMALZEME ANABİLİM DALI</t>
  </si>
  <si>
    <t>BİLİŞİM TEKNOLOJİLERİ ENSTİTÜSÜ</t>
  </si>
  <si>
    <t>BİLİŞİM TEKNOLOJİLERİ ANABİLİM DALI</t>
  </si>
  <si>
    <t>ENDÜSTRİ ÜRÜNLERİ TASARIMI BÖLÜMÜ</t>
  </si>
  <si>
    <t>ENDÜSTRİ ÜRÜNLERİ TASARIMI ANABİLİM DALI</t>
  </si>
  <si>
    <t>SAVUNMA TEKNOLOJİLERİ ENSTİTÜSÜ</t>
  </si>
  <si>
    <t>BİYOTEKNOLOJİ ENSTİTÜSÜ</t>
  </si>
  <si>
    <t>SAYISAL YÖNTEMLER ANABİLİM DALI</t>
  </si>
  <si>
    <t>DOKTOR ÖĞRETİM ÜYESİ</t>
  </si>
  <si>
    <t>MİLLİ GÜVENLİK STRATEJİLERİ ANABİLİM DALI</t>
  </si>
  <si>
    <t>ENDÜSTRİ MÜHENDİSLİĞİ ANABİLİM DALI</t>
  </si>
  <si>
    <t>GEOTEKNİK ANABİLİM DALI</t>
  </si>
  <si>
    <t>MATEMATİĞİN TEMELLERİ VE MATEMATİKLOJİK ANABİLİM DALI</t>
  </si>
  <si>
    <t>HİDROLİK ANABİLİM DALI</t>
  </si>
  <si>
    <t>ASGARİ 
ÖĞRETİM ÜYESİ AÇIĞI</t>
  </si>
  <si>
    <t>NORM KADRO 
AÇIĞI</t>
  </si>
  <si>
    <t>YER VE DENİZ BİLİMLERİ ENSTİTÜSÜ</t>
  </si>
  <si>
    <t>ULAŞIM TEKNOLOJİLERİ ENSTİTÜSÜ</t>
  </si>
  <si>
    <t xml:space="preserve">ÖĞRETİM ÜYESİ 
SAYISI </t>
  </si>
  <si>
    <t>LİSANS</t>
  </si>
  <si>
    <t>YÜKSEKLİSANS</t>
  </si>
  <si>
    <t>DOKTORA</t>
  </si>
  <si>
    <t>TOPLAM ÖĞRENCİ SAYISI</t>
  </si>
  <si>
    <t>TOPLAM 
ÖĞRENCİ SAYISI</t>
  </si>
  <si>
    <t>ÖĞRENCİ BAŞINA DÜŞEN 
ÖĞRETİM ÜYESİ SAYISI</t>
  </si>
  <si>
    <t>ÖĞRENCİ SAYILARINA İLİŞKİN DURUM</t>
  </si>
  <si>
    <t>ÖĞRENCİ BAŞINA DÜŞEN 
ÖĞRETİM ELEMANI SAYISI</t>
  </si>
  <si>
    <t>YÜKSEK 
LİSANS</t>
  </si>
  <si>
    <t>TOPLAM</t>
  </si>
  <si>
    <t>ASGARİ ÖĞRETİM ÜYESİ</t>
  </si>
  <si>
    <t>ASGARİ ÖĞRETİM 
ÜYESİ SAYISI</t>
  </si>
  <si>
    <t>NORM KADRO 
SAYISI</t>
  </si>
  <si>
    <t>ANABİLİM DALI</t>
  </si>
  <si>
    <t>-</t>
  </si>
  <si>
    <t>BİYOELEKTRONİK ANABİLİM DALI</t>
  </si>
  <si>
    <t>ULAŞTIRMA ANABİLİM DALI</t>
  </si>
  <si>
    <t>YAPIM YÖNETİMİ ANABİLİM DALI</t>
  </si>
  <si>
    <t>NÜKLEER FİZİK ANABİLİM DALI</t>
  </si>
  <si>
    <t>ANALİZ VE FONKSİYONLAR TEORİSİ ANABİLİM DALI</t>
  </si>
  <si>
    <t>HİDROBİYOLOJİ ANABİLİM DALI</t>
  </si>
  <si>
    <t>EKONOMETRİ VE KANTİTATİF İKTİSAT ANABİLİM DALI</t>
  </si>
  <si>
    <t>ENERJİ TEKNOLOJİLERİ ANABİLİM DALI</t>
  </si>
  <si>
    <t>BİYOTEKNOLOJİ ANABİLİM DALI</t>
  </si>
  <si>
    <t>SAVUNMA TEKNOLOJİLERİ ANABİLİM DALI</t>
  </si>
  <si>
    <t>YER VE DENİZ BİLİMLERİ ANABİLİM DALI</t>
  </si>
  <si>
    <t>ULAŞIM TEKNOLOJİLERİ ANABİLİM DALI</t>
  </si>
  <si>
    <t>REKTÖRLÜK\ENSTİTÜ\BÖLÜMDE BULUNAN</t>
  </si>
  <si>
    <t>REKTÖRLÜK\ENSTİTÜ\BÖLÜME AİT DOLU KADRO İCMALİ</t>
  </si>
  <si>
    <t>DERS VEREN 
ÖĞRETİM GÖREVLİSİ</t>
  </si>
  <si>
    <t>KADRO DERECESİ</t>
  </si>
  <si>
    <t>TALEP TARİHİ</t>
  </si>
  <si>
    <t>AÇIKLAMA</t>
  </si>
  <si>
    <t>NANOBİLİM VE NANOMÜHENDİSLİK ANABİLİM DALI</t>
  </si>
  <si>
    <t>DOLU</t>
  </si>
  <si>
    <t>İLANDA</t>
  </si>
  <si>
    <t>AKTARIM'DA</t>
  </si>
  <si>
    <t xml:space="preserve">DR. ÖĞRETİM ÜYESİ </t>
  </si>
  <si>
    <t>DERS VEREN ÖĞRETİM GÖREVLİSİ</t>
  </si>
  <si>
    <t>UYGULAMALI BİRİM 
ÖĞRETİM GÖREVLİSİ</t>
  </si>
  <si>
    <t>ONAY TARİHİ</t>
  </si>
  <si>
    <t>İLAN TARİHİ</t>
  </si>
  <si>
    <r>
      <t xml:space="preserve">ONAY GELDİ İSE </t>
    </r>
    <r>
      <rPr>
        <b/>
        <u/>
        <sz val="10"/>
        <color indexed="10"/>
        <rFont val="Arial"/>
        <family val="2"/>
        <charset val="162"/>
      </rPr>
      <t>UNVANI TAŞI</t>
    </r>
  </si>
  <si>
    <r>
      <t xml:space="preserve">İLAN SONUÇLANDI İSE </t>
    </r>
    <r>
      <rPr>
        <b/>
        <u/>
        <sz val="10"/>
        <color indexed="10"/>
        <rFont val="Arial"/>
        <family val="2"/>
        <charset val="162"/>
      </rPr>
      <t>UNVANI TAŞI</t>
    </r>
  </si>
  <si>
    <t>KADRO KULLANMA İZNİ TARİHİ</t>
  </si>
  <si>
    <t>DİŞ H UZMANLIK</t>
  </si>
  <si>
    <t>ASGARİ 
ÖĞRETİM ÜYESİ AÇIĞI \ FAZLASI DURUM</t>
  </si>
  <si>
    <t>BÖLÜM\ABD TOPLAM ÖĞRETİM ELEMANI 
SAYISI</t>
  </si>
  <si>
    <t>NORM KADRO 
(DOLU)
2/3 ORANI</t>
  </si>
  <si>
    <t>NORM KADRO 
(DOLU+İLAN)
2/3 ORANI</t>
  </si>
  <si>
    <r>
      <rPr>
        <b/>
        <sz val="22"/>
        <color rgb="FFFF0000"/>
        <rFont val="Calibri"/>
        <family val="2"/>
        <charset val="162"/>
        <scheme val="minor"/>
      </rPr>
      <t>2/3</t>
    </r>
    <r>
      <rPr>
        <b/>
        <sz val="20"/>
        <color rgb="FFFF0000"/>
        <rFont val="Calibri"/>
        <family val="2"/>
        <charset val="162"/>
        <scheme val="minor"/>
      </rPr>
      <t xml:space="preserve">
</t>
    </r>
    <r>
      <rPr>
        <b/>
        <sz val="12"/>
        <color rgb="FFFF0000"/>
        <rFont val="Calibri"/>
        <family val="2"/>
        <charset val="162"/>
        <scheme val="minor"/>
      </rPr>
      <t>Dolu
+
İlan</t>
    </r>
  </si>
  <si>
    <t>ARAŞTIRMA 
GÖREVLİSİ</t>
  </si>
  <si>
    <t>ATAMA YAPILMASI DÜŞÜNÜLEN
SAYI</t>
  </si>
  <si>
    <t>NORM KADRO 
(DOLU+İLAN
+
AKTARIM)
2/3 ORANI</t>
  </si>
  <si>
    <r>
      <rPr>
        <b/>
        <sz val="20"/>
        <color rgb="FF00B050"/>
        <rFont val="Arial"/>
        <family val="2"/>
        <charset val="162"/>
      </rPr>
      <t>2/3</t>
    </r>
    <r>
      <rPr>
        <b/>
        <sz val="14"/>
        <color rgb="FF00B050"/>
        <rFont val="Arial"/>
        <family val="2"/>
        <charset val="162"/>
      </rPr>
      <t xml:space="preserve">
Dolu + İlan 
+ 
Aktarım
+
NORM PLANLAMA</t>
    </r>
  </si>
  <si>
    <t>ASGARİ ÖĞRETİM ÜYESİ 
AÇIĞI\FAZLASI DURUM</t>
  </si>
  <si>
    <t>NORM KADRO 
AÇIĞI\FAZLASI DURUMU</t>
  </si>
  <si>
    <t>İLAN</t>
  </si>
  <si>
    <t>AKTARIM</t>
  </si>
  <si>
    <t xml:space="preserve">NORM </t>
  </si>
  <si>
    <t>ENSTİTÜ MÜDÜRLÜĞÜ</t>
  </si>
  <si>
    <t>ENSTİTÜ</t>
  </si>
  <si>
    <r>
      <t xml:space="preserve">NORM KADRO 
AÇIĞI \ FAZLASI DURUM
</t>
    </r>
    <r>
      <rPr>
        <u/>
        <sz val="20"/>
        <color theme="1"/>
        <rFont val="Calibri"/>
        <family val="2"/>
        <charset val="162"/>
        <scheme val="minor"/>
      </rPr>
      <t>(İLAN VE AKTARMA DAHİL DEĞİL)</t>
    </r>
  </si>
  <si>
    <t>EĞİTİM-ÖĞRETİM KAÇINCI YILDA</t>
  </si>
  <si>
    <t>BIRIM_ID</t>
  </si>
  <si>
    <t>NORM DIŞI</t>
  </si>
  <si>
    <r>
      <rPr>
        <b/>
        <sz val="20"/>
        <color rgb="FF00B050"/>
        <rFont val="Arial"/>
        <family val="2"/>
        <charset val="162"/>
      </rPr>
      <t>2/3</t>
    </r>
    <r>
      <rPr>
        <b/>
        <sz val="14"/>
        <color rgb="FF00B050"/>
        <rFont val="Arial"/>
        <family val="2"/>
        <charset val="162"/>
      </rPr>
      <t xml:space="preserve">
Dolu + İlan 
+ 
Aktarım
+
Norm Dışı 
+
NORM PLANLAMA</t>
    </r>
  </si>
  <si>
    <r>
      <rPr>
        <b/>
        <sz val="28"/>
        <color theme="1"/>
        <rFont val="Calibri"/>
        <family val="2"/>
        <charset val="162"/>
        <scheme val="minor"/>
      </rPr>
      <t>2/3</t>
    </r>
    <r>
      <rPr>
        <b/>
        <sz val="24"/>
        <color theme="1"/>
        <rFont val="Calibri"/>
        <family val="2"/>
        <charset val="162"/>
        <scheme val="minor"/>
      </rPr>
      <t xml:space="preserve">
Dolu + İlan 
+ 
Aktarım
+
Norm Dışı 
+
NORM PLANLAMA</t>
    </r>
  </si>
  <si>
    <t>YÖNEYLEM ARAŞTIRMASI ANABİLİM DALI</t>
  </si>
  <si>
    <t>GENETİK ANABİLİM DALI</t>
  </si>
  <si>
    <t>HÜCRE BİYOLOJİSİ ANABİLİM DALI</t>
  </si>
  <si>
    <t>MOLEKÜLER BİYOLOJİ ANABİLİM DALI</t>
  </si>
  <si>
    <t>MEKANİK ANABİLİM DALI</t>
  </si>
  <si>
    <t>AKIŞKANLAR MEKANİĞİ ANABİLİM DALI</t>
  </si>
  <si>
    <t>MEKANİK ABD</t>
  </si>
  <si>
    <t>2020 YILI NORM KADRO PLANLAMASI</t>
  </si>
  <si>
    <t>OZEL_DURUM</t>
  </si>
  <si>
    <t>Form No:FR-0577 Yayın Tarihi:09.07.2020 Değ.No:0 Değ.Tarihi:-</t>
  </si>
</sst>
</file>

<file path=xl/styles.xml><?xml version="1.0" encoding="utf-8"?>
<styleSheet xmlns="http://schemas.openxmlformats.org/spreadsheetml/2006/main">
  <numFmts count="1">
    <numFmt numFmtId="164" formatCode="#,##0.000"/>
  </numFmts>
  <fonts count="6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0"/>
      <color indexed="10"/>
      <name val="Arial"/>
      <family val="2"/>
      <charset val="162"/>
    </font>
    <font>
      <sz val="20"/>
      <name val="Arial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sz val="36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b/>
      <sz val="20"/>
      <color rgb="FF0070C0"/>
      <name val="Arial"/>
      <family val="2"/>
      <charset val="162"/>
    </font>
    <font>
      <b/>
      <sz val="16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name val="Arial"/>
      <family val="2"/>
      <charset val="162"/>
    </font>
    <font>
      <sz val="16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5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sz val="32"/>
      <color theme="1"/>
      <name val="Calibri"/>
      <family val="2"/>
      <charset val="162"/>
      <scheme val="minor"/>
    </font>
    <font>
      <b/>
      <sz val="32"/>
      <color theme="1"/>
      <name val="Calibri"/>
      <family val="2"/>
      <charset val="162"/>
      <scheme val="minor"/>
    </font>
    <font>
      <b/>
      <sz val="32"/>
      <color rgb="FFFF0000"/>
      <name val="Calibri"/>
      <family val="2"/>
      <charset val="162"/>
      <scheme val="minor"/>
    </font>
    <font>
      <sz val="32"/>
      <name val="Arial"/>
      <family val="2"/>
      <charset val="162"/>
    </font>
    <font>
      <sz val="32"/>
      <name val="Calibri"/>
      <family val="2"/>
      <charset val="162"/>
      <scheme val="minor"/>
    </font>
    <font>
      <b/>
      <sz val="32"/>
      <name val="Arial"/>
      <family val="2"/>
      <charset val="162"/>
    </font>
    <font>
      <b/>
      <sz val="50"/>
      <color rgb="FF0070C0"/>
      <name val="Calibri"/>
      <family val="2"/>
      <charset val="162"/>
      <scheme val="minor"/>
    </font>
    <font>
      <sz val="50"/>
      <color theme="1"/>
      <name val="Calibri"/>
      <family val="2"/>
      <charset val="162"/>
      <scheme val="minor"/>
    </font>
    <font>
      <sz val="50"/>
      <name val="Arial"/>
      <family val="2"/>
      <charset val="162"/>
    </font>
    <font>
      <b/>
      <sz val="50"/>
      <color rgb="FFFF0000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rgb="FF00B050"/>
      <name val="Arial"/>
      <family val="2"/>
      <charset val="162"/>
    </font>
    <font>
      <b/>
      <sz val="20"/>
      <color rgb="FF00B050"/>
      <name val="Arial"/>
      <family val="2"/>
      <charset val="162"/>
    </font>
    <font>
      <b/>
      <sz val="50"/>
      <color rgb="FF00B050"/>
      <name val="Calibri"/>
      <family val="2"/>
      <charset val="162"/>
      <scheme val="minor"/>
    </font>
    <font>
      <b/>
      <sz val="48"/>
      <color rgb="FF00B0F0"/>
      <name val="Calibri"/>
      <family val="2"/>
      <charset val="162"/>
      <scheme val="minor"/>
    </font>
    <font>
      <sz val="48"/>
      <name val="Calibri"/>
      <family val="2"/>
      <charset val="162"/>
      <scheme val="minor"/>
    </font>
    <font>
      <sz val="48"/>
      <color rgb="FFFF0000"/>
      <name val="Calibri"/>
      <family val="2"/>
      <charset val="162"/>
      <scheme val="minor"/>
    </font>
    <font>
      <u/>
      <sz val="2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24"/>
      <name val="Arial"/>
      <family val="2"/>
      <charset val="162"/>
    </font>
    <font>
      <b/>
      <sz val="26"/>
      <name val="Arial"/>
      <family val="2"/>
      <charset val="162"/>
    </font>
    <font>
      <sz val="50"/>
      <name val="Calibri"/>
      <family val="2"/>
      <charset val="162"/>
      <scheme val="minor"/>
    </font>
    <font>
      <sz val="45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11" fillId="0" borderId="0" xfId="0" applyNumberFormat="1" applyFont="1" applyFill="1"/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18" fillId="2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13" fillId="0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25" fillId="2" borderId="8" xfId="0" applyFont="1" applyFill="1" applyBorder="1" applyAlignment="1">
      <alignment horizontal="center" vertical="center" textRotation="90" wrapText="1"/>
    </xf>
    <xf numFmtId="0" fontId="25" fillId="4" borderId="1" xfId="0" applyFont="1" applyFill="1" applyBorder="1" applyAlignment="1">
      <alignment horizontal="center" vertical="center" textRotation="90" wrapText="1"/>
    </xf>
    <xf numFmtId="0" fontId="25" fillId="2" borderId="3" xfId="0" applyFont="1" applyFill="1" applyBorder="1" applyAlignment="1">
      <alignment horizontal="center" vertical="center" textRotation="90" wrapText="1"/>
    </xf>
    <xf numFmtId="0" fontId="25" fillId="2" borderId="16" xfId="0" applyFont="1" applyFill="1" applyBorder="1" applyAlignment="1">
      <alignment horizontal="center" vertical="center" textRotation="90" wrapText="1"/>
    </xf>
    <xf numFmtId="0" fontId="25" fillId="4" borderId="17" xfId="0" applyFont="1" applyFill="1" applyBorder="1" applyAlignment="1">
      <alignment horizontal="center" vertical="center" textRotation="90" wrapText="1"/>
    </xf>
    <xf numFmtId="0" fontId="25" fillId="2" borderId="22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2" borderId="23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" borderId="19" xfId="0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2" fillId="0" borderId="0" xfId="0" applyFont="1"/>
    <xf numFmtId="0" fontId="36" fillId="2" borderId="1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33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Fill="1" applyAlignment="1">
      <alignment wrapText="1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40" fillId="0" borderId="0" xfId="0" applyFont="1" applyFill="1"/>
    <xf numFmtId="1" fontId="32" fillId="0" borderId="3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2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/>
    </xf>
    <xf numFmtId="0" fontId="56" fillId="2" borderId="1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0" fillId="7" borderId="0" xfId="0" applyFill="1"/>
    <xf numFmtId="0" fontId="53" fillId="2" borderId="4" xfId="0" applyFont="1" applyFill="1" applyBorder="1" applyAlignment="1">
      <alignment vertical="center" wrapText="1"/>
    </xf>
    <xf numFmtId="0" fontId="53" fillId="2" borderId="21" xfId="0" applyFont="1" applyFill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32" fillId="0" borderId="3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9" fillId="0" borderId="1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ont="1" applyFill="1"/>
    <xf numFmtId="1" fontId="52" fillId="0" borderId="0" xfId="0" applyNumberFormat="1" applyFont="1" applyFill="1" applyAlignment="1">
      <alignment horizontal="center"/>
    </xf>
    <xf numFmtId="1" fontId="51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0" fontId="58" fillId="0" borderId="0" xfId="0" applyFont="1" applyFill="1"/>
    <xf numFmtId="0" fontId="23" fillId="0" borderId="0" xfId="0" applyFont="1" applyFill="1" applyAlignment="1">
      <alignment horizontal="center"/>
    </xf>
    <xf numFmtId="1" fontId="52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/>
    <xf numFmtId="0" fontId="51" fillId="0" borderId="0" xfId="0" applyFont="1" applyFill="1"/>
    <xf numFmtId="0" fontId="0" fillId="0" borderId="1" xfId="0" applyFill="1" applyBorder="1" applyAlignment="1">
      <alignment horizontal="left" vertical="center"/>
    </xf>
    <xf numFmtId="0" fontId="51" fillId="0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51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52" fillId="0" borderId="0" xfId="0" applyNumberFormat="1" applyFont="1" applyFill="1"/>
    <xf numFmtId="14" fontId="52" fillId="0" borderId="0" xfId="0" applyNumberFormat="1" applyFont="1" applyFill="1" applyAlignment="1">
      <alignment horizontal="center"/>
    </xf>
    <xf numFmtId="1" fontId="5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1" fontId="4" fillId="0" borderId="31" xfId="0" applyNumberFormat="1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31" xfId="0" applyFont="1" applyFill="1" applyBorder="1"/>
    <xf numFmtId="14" fontId="1" fillId="0" borderId="31" xfId="0" applyNumberFormat="1" applyFont="1" applyFill="1" applyBorder="1" applyAlignment="1">
      <alignment horizontal="center"/>
    </xf>
    <xf numFmtId="14" fontId="1" fillId="0" borderId="31" xfId="0" applyNumberFormat="1" applyFont="1" applyFill="1" applyBorder="1" applyAlignment="1">
      <alignment horizontal="left"/>
    </xf>
    <xf numFmtId="1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1" fontId="3" fillId="0" borderId="31" xfId="0" applyNumberFormat="1" applyFont="1" applyFill="1" applyBorder="1"/>
    <xf numFmtId="0" fontId="0" fillId="0" borderId="31" xfId="0" applyFill="1" applyBorder="1"/>
    <xf numFmtId="0" fontId="0" fillId="0" borderId="31" xfId="0" applyFill="1" applyBorder="1" applyAlignment="1">
      <alignment horizontal="center"/>
    </xf>
    <xf numFmtId="14" fontId="0" fillId="0" borderId="31" xfId="0" applyNumberFormat="1" applyFill="1" applyBorder="1" applyAlignment="1">
      <alignment horizontal="center"/>
    </xf>
    <xf numFmtId="14" fontId="0" fillId="0" borderId="31" xfId="0" applyNumberFormat="1" applyFill="1" applyBorder="1" applyAlignment="1">
      <alignment horizontal="left"/>
    </xf>
    <xf numFmtId="14" fontId="0" fillId="0" borderId="32" xfId="0" applyNumberFormat="1" applyFill="1" applyBorder="1" applyAlignment="1">
      <alignment horizontal="center"/>
    </xf>
    <xf numFmtId="0" fontId="0" fillId="0" borderId="32" xfId="0" applyFill="1" applyBorder="1"/>
    <xf numFmtId="1" fontId="3" fillId="0" borderId="31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14" fontId="3" fillId="0" borderId="31" xfId="0" applyNumberFormat="1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32" xfId="0" applyNumberFormat="1" applyFont="1" applyFill="1" applyBorder="1"/>
    <xf numFmtId="1" fontId="3" fillId="0" borderId="32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right"/>
    </xf>
    <xf numFmtId="14" fontId="3" fillId="0" borderId="32" xfId="0" applyNumberFormat="1" applyFont="1" applyFill="1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0" fontId="11" fillId="0" borderId="33" xfId="0" applyFont="1" applyFill="1" applyBorder="1"/>
    <xf numFmtId="1" fontId="3" fillId="0" borderId="33" xfId="0" applyNumberFormat="1" applyFont="1" applyFill="1" applyBorder="1"/>
    <xf numFmtId="1" fontId="3" fillId="0" borderId="33" xfId="0" applyNumberFormat="1" applyFont="1" applyFill="1" applyBorder="1" applyAlignment="1">
      <alignment horizontal="center"/>
    </xf>
    <xf numFmtId="1" fontId="3" fillId="0" borderId="33" xfId="0" applyNumberFormat="1" applyFont="1" applyFill="1" applyBorder="1" applyAlignment="1">
      <alignment horizontal="right"/>
    </xf>
    <xf numFmtId="14" fontId="3" fillId="0" borderId="33" xfId="0" applyNumberFormat="1" applyFont="1" applyFill="1" applyBorder="1" applyAlignment="1">
      <alignment horizontal="center"/>
    </xf>
    <xf numFmtId="14" fontId="11" fillId="0" borderId="33" xfId="0" applyNumberFormat="1" applyFont="1" applyFill="1" applyBorder="1" applyAlignment="1">
      <alignment horizontal="left"/>
    </xf>
    <xf numFmtId="1" fontId="52" fillId="0" borderId="3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59" fillId="0" borderId="0" xfId="0" applyFont="1" applyFill="1"/>
    <xf numFmtId="0" fontId="51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30" xfId="0" applyFill="1" applyBorder="1"/>
    <xf numFmtId="0" fontId="0" fillId="0" borderId="17" xfId="0" applyFill="1" applyBorder="1" applyAlignment="1">
      <alignment horizontal="center"/>
    </xf>
    <xf numFmtId="0" fontId="28" fillId="0" borderId="0" xfId="0" applyFont="1" applyFill="1"/>
    <xf numFmtId="0" fontId="27" fillId="2" borderId="1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53" fillId="2" borderId="12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57" fillId="2" borderId="24" xfId="0" applyFont="1" applyFill="1" applyBorder="1" applyAlignment="1">
      <alignment horizontal="center" vertical="center" wrapText="1"/>
    </xf>
    <xf numFmtId="0" fontId="57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7" xfId="0" applyBorder="1" applyAlignment="1"/>
  </cellXfs>
  <cellStyles count="1">
    <cellStyle name="Normal" xfId="0" builtinId="0"/>
  </cellStyles>
  <dxfs count="50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4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X264"/>
  <sheetViews>
    <sheetView tabSelected="1" view="pageBreakPreview" topLeftCell="C1" zoomScale="25" zoomScaleNormal="25" zoomScaleSheetLayoutView="25" workbookViewId="0">
      <pane ySplit="6" topLeftCell="A7" activePane="bottomLeft" state="frozen"/>
      <selection activeCell="I1" sqref="I1"/>
      <selection pane="bottomLeft" activeCell="C7" sqref="C7"/>
    </sheetView>
  </sheetViews>
  <sheetFormatPr defaultRowHeight="15"/>
  <cols>
    <col min="1" max="1" width="98.7109375" customWidth="1"/>
    <col min="2" max="2" width="103.7109375" customWidth="1"/>
    <col min="3" max="3" width="173.85546875" style="26" customWidth="1"/>
    <col min="4" max="5" width="20" customWidth="1"/>
    <col min="6" max="6" width="17.7109375" customWidth="1"/>
    <col min="7" max="7" width="21" customWidth="1"/>
    <col min="8" max="8" width="30.140625" customWidth="1"/>
    <col min="9" max="9" width="13.7109375" customWidth="1"/>
    <col min="10" max="10" width="19.28515625" customWidth="1"/>
    <col min="11" max="11" width="37.7109375" customWidth="1"/>
    <col min="12" max="12" width="2.140625" customWidth="1"/>
    <col min="13" max="13" width="18.28515625" hidden="1" customWidth="1"/>
    <col min="14" max="14" width="25.42578125" hidden="1" customWidth="1"/>
    <col min="15" max="15" width="25.42578125" style="67" hidden="1" customWidth="1"/>
    <col min="16" max="16" width="25.42578125" style="41" hidden="1" customWidth="1"/>
    <col min="17" max="17" width="25.42578125" style="41" customWidth="1"/>
    <col min="18" max="20" width="10" customWidth="1"/>
    <col min="21" max="21" width="10" style="41" hidden="1" customWidth="1"/>
    <col min="22" max="24" width="10" customWidth="1"/>
    <col min="25" max="25" width="10" style="41" hidden="1" customWidth="1"/>
    <col min="26" max="28" width="10" customWidth="1"/>
    <col min="29" max="29" width="10" style="41" hidden="1" customWidth="1"/>
    <col min="30" max="32" width="10" customWidth="1"/>
    <col min="33" max="33" width="10" style="41" hidden="1" customWidth="1"/>
    <col min="34" max="34" width="2" style="41" customWidth="1"/>
    <col min="35" max="40" width="10" customWidth="1"/>
    <col min="41" max="41" width="2.28515625" customWidth="1"/>
    <col min="42" max="45" width="18.42578125" style="1" hidden="1" customWidth="1"/>
    <col min="46" max="47" width="23.42578125" style="1" hidden="1" customWidth="1"/>
    <col min="48" max="48" width="2" customWidth="1"/>
    <col min="49" max="49" width="20.5703125" style="41" customWidth="1"/>
    <col min="50" max="50" width="15.42578125" style="41" customWidth="1"/>
    <col min="51" max="51" width="18.7109375" style="41" customWidth="1"/>
    <col min="52" max="52" width="20.5703125" style="41" customWidth="1"/>
    <col min="53" max="53" width="16.42578125" style="41" customWidth="1"/>
    <col min="54" max="54" width="18.7109375" style="41" customWidth="1"/>
    <col min="55" max="55" width="20.5703125" style="41" customWidth="1"/>
    <col min="56" max="56" width="16.42578125" style="41" customWidth="1"/>
    <col min="57" max="57" width="18.7109375" style="41" customWidth="1"/>
    <col min="58" max="58" width="20.5703125" style="41" customWidth="1"/>
    <col min="59" max="59" width="16.42578125" style="41" customWidth="1"/>
    <col min="60" max="60" width="18.7109375" style="41" customWidth="1"/>
    <col min="61" max="62" width="20.5703125" style="41" customWidth="1"/>
    <col min="63" max="66" width="9.140625" customWidth="1"/>
    <col min="135" max="135" width="24.28515625" bestFit="1" customWidth="1"/>
    <col min="136" max="136" width="8.28515625" bestFit="1" customWidth="1"/>
    <col min="137" max="137" width="13.28515625" bestFit="1" customWidth="1"/>
    <col min="138" max="138" width="19.7109375" bestFit="1" customWidth="1"/>
    <col min="139" max="139" width="28.140625" bestFit="1" customWidth="1"/>
    <col min="140" max="140" width="36.42578125" bestFit="1" customWidth="1"/>
    <col min="141" max="141" width="48.7109375" bestFit="1" customWidth="1"/>
    <col min="142" max="142" width="71.85546875" bestFit="1" customWidth="1"/>
    <col min="143" max="143" width="18.140625" bestFit="1" customWidth="1"/>
    <col min="144" max="144" width="19.42578125" bestFit="1" customWidth="1"/>
    <col min="145" max="145" width="25.85546875" bestFit="1" customWidth="1"/>
    <col min="146" max="146" width="10.5703125" bestFit="1" customWidth="1"/>
    <col min="147" max="147" width="13.85546875" bestFit="1" customWidth="1"/>
    <col min="148" max="148" width="60" bestFit="1" customWidth="1"/>
    <col min="149" max="149" width="22.28515625" bestFit="1" customWidth="1"/>
    <col min="150" max="150" width="28.85546875" bestFit="1" customWidth="1"/>
    <col min="151" max="151" width="18.28515625" bestFit="1" customWidth="1"/>
    <col min="152" max="152" width="19.7109375" bestFit="1" customWidth="1"/>
    <col min="153" max="153" width="24.7109375" bestFit="1" customWidth="1"/>
    <col min="154" max="154" width="22.5703125" bestFit="1" customWidth="1"/>
    <col min="391" max="391" width="24.28515625" bestFit="1" customWidth="1"/>
    <col min="392" max="392" width="8.28515625" bestFit="1" customWidth="1"/>
    <col min="393" max="393" width="13.28515625" bestFit="1" customWidth="1"/>
    <col min="394" max="394" width="19.7109375" bestFit="1" customWidth="1"/>
    <col min="395" max="395" width="28.140625" bestFit="1" customWidth="1"/>
    <col min="396" max="396" width="36.42578125" bestFit="1" customWidth="1"/>
    <col min="397" max="397" width="48.7109375" bestFit="1" customWidth="1"/>
    <col min="398" max="398" width="71.85546875" bestFit="1" customWidth="1"/>
    <col min="399" max="399" width="18.140625" bestFit="1" customWidth="1"/>
    <col min="400" max="400" width="19.42578125" bestFit="1" customWidth="1"/>
    <col min="401" max="401" width="25.85546875" bestFit="1" customWidth="1"/>
    <col min="402" max="402" width="10.5703125" bestFit="1" customWidth="1"/>
    <col min="403" max="403" width="13.85546875" bestFit="1" customWidth="1"/>
    <col min="404" max="404" width="60" bestFit="1" customWidth="1"/>
    <col min="405" max="405" width="22.28515625" bestFit="1" customWidth="1"/>
    <col min="406" max="406" width="28.85546875" bestFit="1" customWidth="1"/>
    <col min="407" max="407" width="18.28515625" bestFit="1" customWidth="1"/>
    <col min="408" max="408" width="19.7109375" bestFit="1" customWidth="1"/>
    <col min="409" max="409" width="24.7109375" bestFit="1" customWidth="1"/>
    <col min="410" max="410" width="22.5703125" bestFit="1" customWidth="1"/>
    <col min="647" max="647" width="24.28515625" bestFit="1" customWidth="1"/>
    <col min="648" max="648" width="8.28515625" bestFit="1" customWidth="1"/>
    <col min="649" max="649" width="13.28515625" bestFit="1" customWidth="1"/>
    <col min="650" max="650" width="19.7109375" bestFit="1" customWidth="1"/>
    <col min="651" max="651" width="28.140625" bestFit="1" customWidth="1"/>
    <col min="652" max="652" width="36.42578125" bestFit="1" customWidth="1"/>
    <col min="653" max="653" width="48.7109375" bestFit="1" customWidth="1"/>
    <col min="654" max="654" width="71.85546875" bestFit="1" customWidth="1"/>
    <col min="655" max="655" width="18.140625" bestFit="1" customWidth="1"/>
    <col min="656" max="656" width="19.42578125" bestFit="1" customWidth="1"/>
    <col min="657" max="657" width="25.85546875" bestFit="1" customWidth="1"/>
    <col min="658" max="658" width="10.5703125" bestFit="1" customWidth="1"/>
    <col min="659" max="659" width="13.85546875" bestFit="1" customWidth="1"/>
    <col min="660" max="660" width="60" bestFit="1" customWidth="1"/>
    <col min="661" max="661" width="22.28515625" bestFit="1" customWidth="1"/>
    <col min="662" max="662" width="28.85546875" bestFit="1" customWidth="1"/>
    <col min="663" max="663" width="18.28515625" bestFit="1" customWidth="1"/>
    <col min="664" max="664" width="19.7109375" bestFit="1" customWidth="1"/>
    <col min="665" max="665" width="24.7109375" bestFit="1" customWidth="1"/>
    <col min="666" max="666" width="22.5703125" bestFit="1" customWidth="1"/>
    <col min="903" max="903" width="24.28515625" bestFit="1" customWidth="1"/>
    <col min="904" max="904" width="8.28515625" bestFit="1" customWidth="1"/>
    <col min="905" max="905" width="13.28515625" bestFit="1" customWidth="1"/>
    <col min="906" max="906" width="19.7109375" bestFit="1" customWidth="1"/>
    <col min="907" max="907" width="28.140625" bestFit="1" customWidth="1"/>
    <col min="908" max="908" width="36.42578125" bestFit="1" customWidth="1"/>
    <col min="909" max="909" width="48.7109375" bestFit="1" customWidth="1"/>
    <col min="910" max="910" width="71.85546875" bestFit="1" customWidth="1"/>
    <col min="911" max="911" width="18.140625" bestFit="1" customWidth="1"/>
    <col min="912" max="912" width="19.42578125" bestFit="1" customWidth="1"/>
    <col min="913" max="913" width="25.85546875" bestFit="1" customWidth="1"/>
    <col min="914" max="914" width="10.5703125" bestFit="1" customWidth="1"/>
    <col min="915" max="915" width="13.85546875" bestFit="1" customWidth="1"/>
    <col min="916" max="916" width="60" bestFit="1" customWidth="1"/>
    <col min="917" max="917" width="22.28515625" bestFit="1" customWidth="1"/>
    <col min="918" max="918" width="28.85546875" bestFit="1" customWidth="1"/>
    <col min="919" max="919" width="18.28515625" bestFit="1" customWidth="1"/>
    <col min="920" max="920" width="19.7109375" bestFit="1" customWidth="1"/>
    <col min="921" max="921" width="24.7109375" bestFit="1" customWidth="1"/>
    <col min="922" max="922" width="22.5703125" bestFit="1" customWidth="1"/>
    <col min="1159" max="1159" width="24.28515625" bestFit="1" customWidth="1"/>
    <col min="1160" max="1160" width="8.28515625" bestFit="1" customWidth="1"/>
    <col min="1161" max="1161" width="13.28515625" bestFit="1" customWidth="1"/>
    <col min="1162" max="1162" width="19.7109375" bestFit="1" customWidth="1"/>
    <col min="1163" max="1163" width="28.140625" bestFit="1" customWidth="1"/>
    <col min="1164" max="1164" width="36.42578125" bestFit="1" customWidth="1"/>
    <col min="1165" max="1165" width="48.7109375" bestFit="1" customWidth="1"/>
    <col min="1166" max="1166" width="71.85546875" bestFit="1" customWidth="1"/>
    <col min="1167" max="1167" width="18.140625" bestFit="1" customWidth="1"/>
    <col min="1168" max="1168" width="19.42578125" bestFit="1" customWidth="1"/>
    <col min="1169" max="1169" width="25.85546875" bestFit="1" customWidth="1"/>
    <col min="1170" max="1170" width="10.5703125" bestFit="1" customWidth="1"/>
    <col min="1171" max="1171" width="13.85546875" bestFit="1" customWidth="1"/>
    <col min="1172" max="1172" width="60" bestFit="1" customWidth="1"/>
    <col min="1173" max="1173" width="22.28515625" bestFit="1" customWidth="1"/>
    <col min="1174" max="1174" width="28.85546875" bestFit="1" customWidth="1"/>
    <col min="1175" max="1175" width="18.28515625" bestFit="1" customWidth="1"/>
    <col min="1176" max="1176" width="19.7109375" bestFit="1" customWidth="1"/>
    <col min="1177" max="1177" width="24.7109375" bestFit="1" customWidth="1"/>
    <col min="1178" max="1178" width="22.5703125" bestFit="1" customWidth="1"/>
    <col min="1415" max="1415" width="24.28515625" bestFit="1" customWidth="1"/>
    <col min="1416" max="1416" width="8.28515625" bestFit="1" customWidth="1"/>
    <col min="1417" max="1417" width="13.28515625" bestFit="1" customWidth="1"/>
    <col min="1418" max="1418" width="19.7109375" bestFit="1" customWidth="1"/>
    <col min="1419" max="1419" width="28.140625" bestFit="1" customWidth="1"/>
    <col min="1420" max="1420" width="36.42578125" bestFit="1" customWidth="1"/>
    <col min="1421" max="1421" width="48.7109375" bestFit="1" customWidth="1"/>
    <col min="1422" max="1422" width="71.85546875" bestFit="1" customWidth="1"/>
    <col min="1423" max="1423" width="18.140625" bestFit="1" customWidth="1"/>
    <col min="1424" max="1424" width="19.42578125" bestFit="1" customWidth="1"/>
    <col min="1425" max="1425" width="25.85546875" bestFit="1" customWidth="1"/>
    <col min="1426" max="1426" width="10.5703125" bestFit="1" customWidth="1"/>
    <col min="1427" max="1427" width="13.85546875" bestFit="1" customWidth="1"/>
    <col min="1428" max="1428" width="60" bestFit="1" customWidth="1"/>
    <col min="1429" max="1429" width="22.28515625" bestFit="1" customWidth="1"/>
    <col min="1430" max="1430" width="28.85546875" bestFit="1" customWidth="1"/>
    <col min="1431" max="1431" width="18.28515625" bestFit="1" customWidth="1"/>
    <col min="1432" max="1432" width="19.7109375" bestFit="1" customWidth="1"/>
    <col min="1433" max="1433" width="24.7109375" bestFit="1" customWidth="1"/>
    <col min="1434" max="1434" width="22.5703125" bestFit="1" customWidth="1"/>
    <col min="1671" max="1671" width="24.28515625" bestFit="1" customWidth="1"/>
    <col min="1672" max="1672" width="8.28515625" bestFit="1" customWidth="1"/>
    <col min="1673" max="1673" width="13.28515625" bestFit="1" customWidth="1"/>
    <col min="1674" max="1674" width="19.7109375" bestFit="1" customWidth="1"/>
    <col min="1675" max="1675" width="28.140625" bestFit="1" customWidth="1"/>
    <col min="1676" max="1676" width="36.42578125" bestFit="1" customWidth="1"/>
    <col min="1677" max="1677" width="48.7109375" bestFit="1" customWidth="1"/>
    <col min="1678" max="1678" width="71.85546875" bestFit="1" customWidth="1"/>
    <col min="1679" max="1679" width="18.140625" bestFit="1" customWidth="1"/>
    <col min="1680" max="1680" width="19.42578125" bestFit="1" customWidth="1"/>
    <col min="1681" max="1681" width="25.85546875" bestFit="1" customWidth="1"/>
    <col min="1682" max="1682" width="10.5703125" bestFit="1" customWidth="1"/>
    <col min="1683" max="1683" width="13.85546875" bestFit="1" customWidth="1"/>
    <col min="1684" max="1684" width="60" bestFit="1" customWidth="1"/>
    <col min="1685" max="1685" width="22.28515625" bestFit="1" customWidth="1"/>
    <col min="1686" max="1686" width="28.85546875" bestFit="1" customWidth="1"/>
    <col min="1687" max="1687" width="18.28515625" bestFit="1" customWidth="1"/>
    <col min="1688" max="1688" width="19.7109375" bestFit="1" customWidth="1"/>
    <col min="1689" max="1689" width="24.7109375" bestFit="1" customWidth="1"/>
    <col min="1690" max="1690" width="22.5703125" bestFit="1" customWidth="1"/>
    <col min="1927" max="1927" width="24.28515625" bestFit="1" customWidth="1"/>
    <col min="1928" max="1928" width="8.28515625" bestFit="1" customWidth="1"/>
    <col min="1929" max="1929" width="13.28515625" bestFit="1" customWidth="1"/>
    <col min="1930" max="1930" width="19.7109375" bestFit="1" customWidth="1"/>
    <col min="1931" max="1931" width="28.140625" bestFit="1" customWidth="1"/>
    <col min="1932" max="1932" width="36.42578125" bestFit="1" customWidth="1"/>
    <col min="1933" max="1933" width="48.7109375" bestFit="1" customWidth="1"/>
    <col min="1934" max="1934" width="71.85546875" bestFit="1" customWidth="1"/>
    <col min="1935" max="1935" width="18.140625" bestFit="1" customWidth="1"/>
    <col min="1936" max="1936" width="19.42578125" bestFit="1" customWidth="1"/>
    <col min="1937" max="1937" width="25.85546875" bestFit="1" customWidth="1"/>
    <col min="1938" max="1938" width="10.5703125" bestFit="1" customWidth="1"/>
    <col min="1939" max="1939" width="13.85546875" bestFit="1" customWidth="1"/>
    <col min="1940" max="1940" width="60" bestFit="1" customWidth="1"/>
    <col min="1941" max="1941" width="22.28515625" bestFit="1" customWidth="1"/>
    <col min="1942" max="1942" width="28.85546875" bestFit="1" customWidth="1"/>
    <col min="1943" max="1943" width="18.28515625" bestFit="1" customWidth="1"/>
    <col min="1944" max="1944" width="19.7109375" bestFit="1" customWidth="1"/>
    <col min="1945" max="1945" width="24.7109375" bestFit="1" customWidth="1"/>
    <col min="1946" max="1946" width="22.5703125" bestFit="1" customWidth="1"/>
    <col min="2183" max="2183" width="24.28515625" bestFit="1" customWidth="1"/>
    <col min="2184" max="2184" width="8.28515625" bestFit="1" customWidth="1"/>
    <col min="2185" max="2185" width="13.28515625" bestFit="1" customWidth="1"/>
    <col min="2186" max="2186" width="19.7109375" bestFit="1" customWidth="1"/>
    <col min="2187" max="2187" width="28.140625" bestFit="1" customWidth="1"/>
    <col min="2188" max="2188" width="36.42578125" bestFit="1" customWidth="1"/>
    <col min="2189" max="2189" width="48.7109375" bestFit="1" customWidth="1"/>
    <col min="2190" max="2190" width="71.85546875" bestFit="1" customWidth="1"/>
    <col min="2191" max="2191" width="18.140625" bestFit="1" customWidth="1"/>
    <col min="2192" max="2192" width="19.42578125" bestFit="1" customWidth="1"/>
    <col min="2193" max="2193" width="25.85546875" bestFit="1" customWidth="1"/>
    <col min="2194" max="2194" width="10.5703125" bestFit="1" customWidth="1"/>
    <col min="2195" max="2195" width="13.85546875" bestFit="1" customWidth="1"/>
    <col min="2196" max="2196" width="60" bestFit="1" customWidth="1"/>
    <col min="2197" max="2197" width="22.28515625" bestFit="1" customWidth="1"/>
    <col min="2198" max="2198" width="28.85546875" bestFit="1" customWidth="1"/>
    <col min="2199" max="2199" width="18.28515625" bestFit="1" customWidth="1"/>
    <col min="2200" max="2200" width="19.7109375" bestFit="1" customWidth="1"/>
    <col min="2201" max="2201" width="24.7109375" bestFit="1" customWidth="1"/>
    <col min="2202" max="2202" width="22.5703125" bestFit="1" customWidth="1"/>
    <col min="2439" max="2439" width="24.28515625" bestFit="1" customWidth="1"/>
    <col min="2440" max="2440" width="8.28515625" bestFit="1" customWidth="1"/>
    <col min="2441" max="2441" width="13.28515625" bestFit="1" customWidth="1"/>
    <col min="2442" max="2442" width="19.7109375" bestFit="1" customWidth="1"/>
    <col min="2443" max="2443" width="28.140625" bestFit="1" customWidth="1"/>
    <col min="2444" max="2444" width="36.42578125" bestFit="1" customWidth="1"/>
    <col min="2445" max="2445" width="48.7109375" bestFit="1" customWidth="1"/>
    <col min="2446" max="2446" width="71.85546875" bestFit="1" customWidth="1"/>
    <col min="2447" max="2447" width="18.140625" bestFit="1" customWidth="1"/>
    <col min="2448" max="2448" width="19.42578125" bestFit="1" customWidth="1"/>
    <col min="2449" max="2449" width="25.85546875" bestFit="1" customWidth="1"/>
    <col min="2450" max="2450" width="10.5703125" bestFit="1" customWidth="1"/>
    <col min="2451" max="2451" width="13.85546875" bestFit="1" customWidth="1"/>
    <col min="2452" max="2452" width="60" bestFit="1" customWidth="1"/>
    <col min="2453" max="2453" width="22.28515625" bestFit="1" customWidth="1"/>
    <col min="2454" max="2454" width="28.85546875" bestFit="1" customWidth="1"/>
    <col min="2455" max="2455" width="18.28515625" bestFit="1" customWidth="1"/>
    <col min="2456" max="2456" width="19.7109375" bestFit="1" customWidth="1"/>
    <col min="2457" max="2457" width="24.7109375" bestFit="1" customWidth="1"/>
    <col min="2458" max="2458" width="22.5703125" bestFit="1" customWidth="1"/>
    <col min="2695" max="2695" width="24.28515625" bestFit="1" customWidth="1"/>
    <col min="2696" max="2696" width="8.28515625" bestFit="1" customWidth="1"/>
    <col min="2697" max="2697" width="13.28515625" bestFit="1" customWidth="1"/>
    <col min="2698" max="2698" width="19.7109375" bestFit="1" customWidth="1"/>
    <col min="2699" max="2699" width="28.140625" bestFit="1" customWidth="1"/>
    <col min="2700" max="2700" width="36.42578125" bestFit="1" customWidth="1"/>
    <col min="2701" max="2701" width="48.7109375" bestFit="1" customWidth="1"/>
    <col min="2702" max="2702" width="71.85546875" bestFit="1" customWidth="1"/>
    <col min="2703" max="2703" width="18.140625" bestFit="1" customWidth="1"/>
    <col min="2704" max="2704" width="19.42578125" bestFit="1" customWidth="1"/>
    <col min="2705" max="2705" width="25.85546875" bestFit="1" customWidth="1"/>
    <col min="2706" max="2706" width="10.5703125" bestFit="1" customWidth="1"/>
    <col min="2707" max="2707" width="13.85546875" bestFit="1" customWidth="1"/>
    <col min="2708" max="2708" width="60" bestFit="1" customWidth="1"/>
    <col min="2709" max="2709" width="22.28515625" bestFit="1" customWidth="1"/>
    <col min="2710" max="2710" width="28.85546875" bestFit="1" customWidth="1"/>
    <col min="2711" max="2711" width="18.28515625" bestFit="1" customWidth="1"/>
    <col min="2712" max="2712" width="19.7109375" bestFit="1" customWidth="1"/>
    <col min="2713" max="2713" width="24.7109375" bestFit="1" customWidth="1"/>
    <col min="2714" max="2714" width="22.5703125" bestFit="1" customWidth="1"/>
    <col min="2951" max="2951" width="24.28515625" bestFit="1" customWidth="1"/>
    <col min="2952" max="2952" width="8.28515625" bestFit="1" customWidth="1"/>
    <col min="2953" max="2953" width="13.28515625" bestFit="1" customWidth="1"/>
    <col min="2954" max="2954" width="19.7109375" bestFit="1" customWidth="1"/>
    <col min="2955" max="2955" width="28.140625" bestFit="1" customWidth="1"/>
    <col min="2956" max="2956" width="36.42578125" bestFit="1" customWidth="1"/>
    <col min="2957" max="2957" width="48.7109375" bestFit="1" customWidth="1"/>
    <col min="2958" max="2958" width="71.85546875" bestFit="1" customWidth="1"/>
    <col min="2959" max="2959" width="18.140625" bestFit="1" customWidth="1"/>
    <col min="2960" max="2960" width="19.42578125" bestFit="1" customWidth="1"/>
    <col min="2961" max="2961" width="25.85546875" bestFit="1" customWidth="1"/>
    <col min="2962" max="2962" width="10.5703125" bestFit="1" customWidth="1"/>
    <col min="2963" max="2963" width="13.85546875" bestFit="1" customWidth="1"/>
    <col min="2964" max="2964" width="60" bestFit="1" customWidth="1"/>
    <col min="2965" max="2965" width="22.28515625" bestFit="1" customWidth="1"/>
    <col min="2966" max="2966" width="28.85546875" bestFit="1" customWidth="1"/>
    <col min="2967" max="2967" width="18.28515625" bestFit="1" customWidth="1"/>
    <col min="2968" max="2968" width="19.7109375" bestFit="1" customWidth="1"/>
    <col min="2969" max="2969" width="24.7109375" bestFit="1" customWidth="1"/>
    <col min="2970" max="2970" width="22.5703125" bestFit="1" customWidth="1"/>
    <col min="3207" max="3207" width="24.28515625" bestFit="1" customWidth="1"/>
    <col min="3208" max="3208" width="8.28515625" bestFit="1" customWidth="1"/>
    <col min="3209" max="3209" width="13.28515625" bestFit="1" customWidth="1"/>
    <col min="3210" max="3210" width="19.7109375" bestFit="1" customWidth="1"/>
    <col min="3211" max="3211" width="28.140625" bestFit="1" customWidth="1"/>
    <col min="3212" max="3212" width="36.42578125" bestFit="1" customWidth="1"/>
    <col min="3213" max="3213" width="48.7109375" bestFit="1" customWidth="1"/>
    <col min="3214" max="3214" width="71.85546875" bestFit="1" customWidth="1"/>
    <col min="3215" max="3215" width="18.140625" bestFit="1" customWidth="1"/>
    <col min="3216" max="3216" width="19.42578125" bestFit="1" customWidth="1"/>
    <col min="3217" max="3217" width="25.85546875" bestFit="1" customWidth="1"/>
    <col min="3218" max="3218" width="10.5703125" bestFit="1" customWidth="1"/>
    <col min="3219" max="3219" width="13.85546875" bestFit="1" customWidth="1"/>
    <col min="3220" max="3220" width="60" bestFit="1" customWidth="1"/>
    <col min="3221" max="3221" width="22.28515625" bestFit="1" customWidth="1"/>
    <col min="3222" max="3222" width="28.85546875" bestFit="1" customWidth="1"/>
    <col min="3223" max="3223" width="18.28515625" bestFit="1" customWidth="1"/>
    <col min="3224" max="3224" width="19.7109375" bestFit="1" customWidth="1"/>
    <col min="3225" max="3225" width="24.7109375" bestFit="1" customWidth="1"/>
    <col min="3226" max="3226" width="22.5703125" bestFit="1" customWidth="1"/>
    <col min="3463" max="3463" width="24.28515625" bestFit="1" customWidth="1"/>
    <col min="3464" max="3464" width="8.28515625" bestFit="1" customWidth="1"/>
    <col min="3465" max="3465" width="13.28515625" bestFit="1" customWidth="1"/>
    <col min="3466" max="3466" width="19.7109375" bestFit="1" customWidth="1"/>
    <col min="3467" max="3467" width="28.140625" bestFit="1" customWidth="1"/>
    <col min="3468" max="3468" width="36.42578125" bestFit="1" customWidth="1"/>
    <col min="3469" max="3469" width="48.7109375" bestFit="1" customWidth="1"/>
    <col min="3470" max="3470" width="71.85546875" bestFit="1" customWidth="1"/>
    <col min="3471" max="3471" width="18.140625" bestFit="1" customWidth="1"/>
    <col min="3472" max="3472" width="19.42578125" bestFit="1" customWidth="1"/>
    <col min="3473" max="3473" width="25.85546875" bestFit="1" customWidth="1"/>
    <col min="3474" max="3474" width="10.5703125" bestFit="1" customWidth="1"/>
    <col min="3475" max="3475" width="13.85546875" bestFit="1" customWidth="1"/>
    <col min="3476" max="3476" width="60" bestFit="1" customWidth="1"/>
    <col min="3477" max="3477" width="22.28515625" bestFit="1" customWidth="1"/>
    <col min="3478" max="3478" width="28.85546875" bestFit="1" customWidth="1"/>
    <col min="3479" max="3479" width="18.28515625" bestFit="1" customWidth="1"/>
    <col min="3480" max="3480" width="19.7109375" bestFit="1" customWidth="1"/>
    <col min="3481" max="3481" width="24.7109375" bestFit="1" customWidth="1"/>
    <col min="3482" max="3482" width="22.5703125" bestFit="1" customWidth="1"/>
    <col min="3719" max="3719" width="24.28515625" bestFit="1" customWidth="1"/>
    <col min="3720" max="3720" width="8.28515625" bestFit="1" customWidth="1"/>
    <col min="3721" max="3721" width="13.28515625" bestFit="1" customWidth="1"/>
    <col min="3722" max="3722" width="19.7109375" bestFit="1" customWidth="1"/>
    <col min="3723" max="3723" width="28.140625" bestFit="1" customWidth="1"/>
    <col min="3724" max="3724" width="36.42578125" bestFit="1" customWidth="1"/>
    <col min="3725" max="3725" width="48.7109375" bestFit="1" customWidth="1"/>
    <col min="3726" max="3726" width="71.85546875" bestFit="1" customWidth="1"/>
    <col min="3727" max="3727" width="18.140625" bestFit="1" customWidth="1"/>
    <col min="3728" max="3728" width="19.42578125" bestFit="1" customWidth="1"/>
    <col min="3729" max="3729" width="25.85546875" bestFit="1" customWidth="1"/>
    <col min="3730" max="3730" width="10.5703125" bestFit="1" customWidth="1"/>
    <col min="3731" max="3731" width="13.85546875" bestFit="1" customWidth="1"/>
    <col min="3732" max="3732" width="60" bestFit="1" customWidth="1"/>
    <col min="3733" max="3733" width="22.28515625" bestFit="1" customWidth="1"/>
    <col min="3734" max="3734" width="28.85546875" bestFit="1" customWidth="1"/>
    <col min="3735" max="3735" width="18.28515625" bestFit="1" customWidth="1"/>
    <col min="3736" max="3736" width="19.7109375" bestFit="1" customWidth="1"/>
    <col min="3737" max="3737" width="24.7109375" bestFit="1" customWidth="1"/>
    <col min="3738" max="3738" width="22.5703125" bestFit="1" customWidth="1"/>
    <col min="3975" max="3975" width="24.28515625" bestFit="1" customWidth="1"/>
    <col min="3976" max="3976" width="8.28515625" bestFit="1" customWidth="1"/>
    <col min="3977" max="3977" width="13.28515625" bestFit="1" customWidth="1"/>
    <col min="3978" max="3978" width="19.7109375" bestFit="1" customWidth="1"/>
    <col min="3979" max="3979" width="28.140625" bestFit="1" customWidth="1"/>
    <col min="3980" max="3980" width="36.42578125" bestFit="1" customWidth="1"/>
    <col min="3981" max="3981" width="48.7109375" bestFit="1" customWidth="1"/>
    <col min="3982" max="3982" width="71.85546875" bestFit="1" customWidth="1"/>
    <col min="3983" max="3983" width="18.140625" bestFit="1" customWidth="1"/>
    <col min="3984" max="3984" width="19.42578125" bestFit="1" customWidth="1"/>
    <col min="3985" max="3985" width="25.85546875" bestFit="1" customWidth="1"/>
    <col min="3986" max="3986" width="10.5703125" bestFit="1" customWidth="1"/>
    <col min="3987" max="3987" width="13.85546875" bestFit="1" customWidth="1"/>
    <col min="3988" max="3988" width="60" bestFit="1" customWidth="1"/>
    <col min="3989" max="3989" width="22.28515625" bestFit="1" customWidth="1"/>
    <col min="3990" max="3990" width="28.85546875" bestFit="1" customWidth="1"/>
    <col min="3991" max="3991" width="18.28515625" bestFit="1" customWidth="1"/>
    <col min="3992" max="3992" width="19.7109375" bestFit="1" customWidth="1"/>
    <col min="3993" max="3993" width="24.7109375" bestFit="1" customWidth="1"/>
    <col min="3994" max="3994" width="22.5703125" bestFit="1" customWidth="1"/>
    <col min="4231" max="4231" width="24.28515625" bestFit="1" customWidth="1"/>
    <col min="4232" max="4232" width="8.28515625" bestFit="1" customWidth="1"/>
    <col min="4233" max="4233" width="13.28515625" bestFit="1" customWidth="1"/>
    <col min="4234" max="4234" width="19.7109375" bestFit="1" customWidth="1"/>
    <col min="4235" max="4235" width="28.140625" bestFit="1" customWidth="1"/>
    <col min="4236" max="4236" width="36.42578125" bestFit="1" customWidth="1"/>
    <col min="4237" max="4237" width="48.7109375" bestFit="1" customWidth="1"/>
    <col min="4238" max="4238" width="71.85546875" bestFit="1" customWidth="1"/>
    <col min="4239" max="4239" width="18.140625" bestFit="1" customWidth="1"/>
    <col min="4240" max="4240" width="19.42578125" bestFit="1" customWidth="1"/>
    <col min="4241" max="4241" width="25.85546875" bestFit="1" customWidth="1"/>
    <col min="4242" max="4242" width="10.5703125" bestFit="1" customWidth="1"/>
    <col min="4243" max="4243" width="13.85546875" bestFit="1" customWidth="1"/>
    <col min="4244" max="4244" width="60" bestFit="1" customWidth="1"/>
    <col min="4245" max="4245" width="22.28515625" bestFit="1" customWidth="1"/>
    <col min="4246" max="4246" width="28.85546875" bestFit="1" customWidth="1"/>
    <col min="4247" max="4247" width="18.28515625" bestFit="1" customWidth="1"/>
    <col min="4248" max="4248" width="19.7109375" bestFit="1" customWidth="1"/>
    <col min="4249" max="4249" width="24.7109375" bestFit="1" customWidth="1"/>
    <col min="4250" max="4250" width="22.5703125" bestFit="1" customWidth="1"/>
    <col min="4487" max="4487" width="24.28515625" bestFit="1" customWidth="1"/>
    <col min="4488" max="4488" width="8.28515625" bestFit="1" customWidth="1"/>
    <col min="4489" max="4489" width="13.28515625" bestFit="1" customWidth="1"/>
    <col min="4490" max="4490" width="19.7109375" bestFit="1" customWidth="1"/>
    <col min="4491" max="4491" width="28.140625" bestFit="1" customWidth="1"/>
    <col min="4492" max="4492" width="36.42578125" bestFit="1" customWidth="1"/>
    <col min="4493" max="4493" width="48.7109375" bestFit="1" customWidth="1"/>
    <col min="4494" max="4494" width="71.85546875" bestFit="1" customWidth="1"/>
    <col min="4495" max="4495" width="18.140625" bestFit="1" customWidth="1"/>
    <col min="4496" max="4496" width="19.42578125" bestFit="1" customWidth="1"/>
    <col min="4497" max="4497" width="25.85546875" bestFit="1" customWidth="1"/>
    <col min="4498" max="4498" width="10.5703125" bestFit="1" customWidth="1"/>
    <col min="4499" max="4499" width="13.85546875" bestFit="1" customWidth="1"/>
    <col min="4500" max="4500" width="60" bestFit="1" customWidth="1"/>
    <col min="4501" max="4501" width="22.28515625" bestFit="1" customWidth="1"/>
    <col min="4502" max="4502" width="28.85546875" bestFit="1" customWidth="1"/>
    <col min="4503" max="4503" width="18.28515625" bestFit="1" customWidth="1"/>
    <col min="4504" max="4504" width="19.7109375" bestFit="1" customWidth="1"/>
    <col min="4505" max="4505" width="24.7109375" bestFit="1" customWidth="1"/>
    <col min="4506" max="4506" width="22.5703125" bestFit="1" customWidth="1"/>
    <col min="4743" max="4743" width="24.28515625" bestFit="1" customWidth="1"/>
    <col min="4744" max="4744" width="8.28515625" bestFit="1" customWidth="1"/>
    <col min="4745" max="4745" width="13.28515625" bestFit="1" customWidth="1"/>
    <col min="4746" max="4746" width="19.7109375" bestFit="1" customWidth="1"/>
    <col min="4747" max="4747" width="28.140625" bestFit="1" customWidth="1"/>
    <col min="4748" max="4748" width="36.42578125" bestFit="1" customWidth="1"/>
    <col min="4749" max="4749" width="48.7109375" bestFit="1" customWidth="1"/>
    <col min="4750" max="4750" width="71.85546875" bestFit="1" customWidth="1"/>
    <col min="4751" max="4751" width="18.140625" bestFit="1" customWidth="1"/>
    <col min="4752" max="4752" width="19.42578125" bestFit="1" customWidth="1"/>
    <col min="4753" max="4753" width="25.85546875" bestFit="1" customWidth="1"/>
    <col min="4754" max="4754" width="10.5703125" bestFit="1" customWidth="1"/>
    <col min="4755" max="4755" width="13.85546875" bestFit="1" customWidth="1"/>
    <col min="4756" max="4756" width="60" bestFit="1" customWidth="1"/>
    <col min="4757" max="4757" width="22.28515625" bestFit="1" customWidth="1"/>
    <col min="4758" max="4758" width="28.85546875" bestFit="1" customWidth="1"/>
    <col min="4759" max="4759" width="18.28515625" bestFit="1" customWidth="1"/>
    <col min="4760" max="4760" width="19.7109375" bestFit="1" customWidth="1"/>
    <col min="4761" max="4761" width="24.7109375" bestFit="1" customWidth="1"/>
    <col min="4762" max="4762" width="22.5703125" bestFit="1" customWidth="1"/>
    <col min="4999" max="4999" width="24.28515625" bestFit="1" customWidth="1"/>
    <col min="5000" max="5000" width="8.28515625" bestFit="1" customWidth="1"/>
    <col min="5001" max="5001" width="13.28515625" bestFit="1" customWidth="1"/>
    <col min="5002" max="5002" width="19.7109375" bestFit="1" customWidth="1"/>
    <col min="5003" max="5003" width="28.140625" bestFit="1" customWidth="1"/>
    <col min="5004" max="5004" width="36.42578125" bestFit="1" customWidth="1"/>
    <col min="5005" max="5005" width="48.7109375" bestFit="1" customWidth="1"/>
    <col min="5006" max="5006" width="71.85546875" bestFit="1" customWidth="1"/>
    <col min="5007" max="5007" width="18.140625" bestFit="1" customWidth="1"/>
    <col min="5008" max="5008" width="19.42578125" bestFit="1" customWidth="1"/>
    <col min="5009" max="5009" width="25.85546875" bestFit="1" customWidth="1"/>
    <col min="5010" max="5010" width="10.5703125" bestFit="1" customWidth="1"/>
    <col min="5011" max="5011" width="13.85546875" bestFit="1" customWidth="1"/>
    <col min="5012" max="5012" width="60" bestFit="1" customWidth="1"/>
    <col min="5013" max="5013" width="22.28515625" bestFit="1" customWidth="1"/>
    <col min="5014" max="5014" width="28.85546875" bestFit="1" customWidth="1"/>
    <col min="5015" max="5015" width="18.28515625" bestFit="1" customWidth="1"/>
    <col min="5016" max="5016" width="19.7109375" bestFit="1" customWidth="1"/>
    <col min="5017" max="5017" width="24.7109375" bestFit="1" customWidth="1"/>
    <col min="5018" max="5018" width="22.5703125" bestFit="1" customWidth="1"/>
    <col min="5255" max="5255" width="24.28515625" bestFit="1" customWidth="1"/>
    <col min="5256" max="5256" width="8.28515625" bestFit="1" customWidth="1"/>
    <col min="5257" max="5257" width="13.28515625" bestFit="1" customWidth="1"/>
    <col min="5258" max="5258" width="19.7109375" bestFit="1" customWidth="1"/>
    <col min="5259" max="5259" width="28.140625" bestFit="1" customWidth="1"/>
    <col min="5260" max="5260" width="36.42578125" bestFit="1" customWidth="1"/>
    <col min="5261" max="5261" width="48.7109375" bestFit="1" customWidth="1"/>
    <col min="5262" max="5262" width="71.85546875" bestFit="1" customWidth="1"/>
    <col min="5263" max="5263" width="18.140625" bestFit="1" customWidth="1"/>
    <col min="5264" max="5264" width="19.42578125" bestFit="1" customWidth="1"/>
    <col min="5265" max="5265" width="25.85546875" bestFit="1" customWidth="1"/>
    <col min="5266" max="5266" width="10.5703125" bestFit="1" customWidth="1"/>
    <col min="5267" max="5267" width="13.85546875" bestFit="1" customWidth="1"/>
    <col min="5268" max="5268" width="60" bestFit="1" customWidth="1"/>
    <col min="5269" max="5269" width="22.28515625" bestFit="1" customWidth="1"/>
    <col min="5270" max="5270" width="28.85546875" bestFit="1" customWidth="1"/>
    <col min="5271" max="5271" width="18.28515625" bestFit="1" customWidth="1"/>
    <col min="5272" max="5272" width="19.7109375" bestFit="1" customWidth="1"/>
    <col min="5273" max="5273" width="24.7109375" bestFit="1" customWidth="1"/>
    <col min="5274" max="5274" width="22.5703125" bestFit="1" customWidth="1"/>
    <col min="5511" max="5511" width="24.28515625" bestFit="1" customWidth="1"/>
    <col min="5512" max="5512" width="8.28515625" bestFit="1" customWidth="1"/>
    <col min="5513" max="5513" width="13.28515625" bestFit="1" customWidth="1"/>
    <col min="5514" max="5514" width="19.7109375" bestFit="1" customWidth="1"/>
    <col min="5515" max="5515" width="28.140625" bestFit="1" customWidth="1"/>
    <col min="5516" max="5516" width="36.42578125" bestFit="1" customWidth="1"/>
    <col min="5517" max="5517" width="48.7109375" bestFit="1" customWidth="1"/>
    <col min="5518" max="5518" width="71.85546875" bestFit="1" customWidth="1"/>
    <col min="5519" max="5519" width="18.140625" bestFit="1" customWidth="1"/>
    <col min="5520" max="5520" width="19.42578125" bestFit="1" customWidth="1"/>
    <col min="5521" max="5521" width="25.85546875" bestFit="1" customWidth="1"/>
    <col min="5522" max="5522" width="10.5703125" bestFit="1" customWidth="1"/>
    <col min="5523" max="5523" width="13.85546875" bestFit="1" customWidth="1"/>
    <col min="5524" max="5524" width="60" bestFit="1" customWidth="1"/>
    <col min="5525" max="5525" width="22.28515625" bestFit="1" customWidth="1"/>
    <col min="5526" max="5526" width="28.85546875" bestFit="1" customWidth="1"/>
    <col min="5527" max="5527" width="18.28515625" bestFit="1" customWidth="1"/>
    <col min="5528" max="5528" width="19.7109375" bestFit="1" customWidth="1"/>
    <col min="5529" max="5529" width="24.7109375" bestFit="1" customWidth="1"/>
    <col min="5530" max="5530" width="22.5703125" bestFit="1" customWidth="1"/>
    <col min="5767" max="5767" width="24.28515625" bestFit="1" customWidth="1"/>
    <col min="5768" max="5768" width="8.28515625" bestFit="1" customWidth="1"/>
    <col min="5769" max="5769" width="13.28515625" bestFit="1" customWidth="1"/>
    <col min="5770" max="5770" width="19.7109375" bestFit="1" customWidth="1"/>
    <col min="5771" max="5771" width="28.140625" bestFit="1" customWidth="1"/>
    <col min="5772" max="5772" width="36.42578125" bestFit="1" customWidth="1"/>
    <col min="5773" max="5773" width="48.7109375" bestFit="1" customWidth="1"/>
    <col min="5774" max="5774" width="71.85546875" bestFit="1" customWidth="1"/>
    <col min="5775" max="5775" width="18.140625" bestFit="1" customWidth="1"/>
    <col min="5776" max="5776" width="19.42578125" bestFit="1" customWidth="1"/>
    <col min="5777" max="5777" width="25.85546875" bestFit="1" customWidth="1"/>
    <col min="5778" max="5778" width="10.5703125" bestFit="1" customWidth="1"/>
    <col min="5779" max="5779" width="13.85546875" bestFit="1" customWidth="1"/>
    <col min="5780" max="5780" width="60" bestFit="1" customWidth="1"/>
    <col min="5781" max="5781" width="22.28515625" bestFit="1" customWidth="1"/>
    <col min="5782" max="5782" width="28.85546875" bestFit="1" customWidth="1"/>
    <col min="5783" max="5783" width="18.28515625" bestFit="1" customWidth="1"/>
    <col min="5784" max="5784" width="19.7109375" bestFit="1" customWidth="1"/>
    <col min="5785" max="5785" width="24.7109375" bestFit="1" customWidth="1"/>
    <col min="5786" max="5786" width="22.5703125" bestFit="1" customWidth="1"/>
    <col min="6023" max="6023" width="24.28515625" bestFit="1" customWidth="1"/>
    <col min="6024" max="6024" width="8.28515625" bestFit="1" customWidth="1"/>
    <col min="6025" max="6025" width="13.28515625" bestFit="1" customWidth="1"/>
    <col min="6026" max="6026" width="19.7109375" bestFit="1" customWidth="1"/>
    <col min="6027" max="6027" width="28.140625" bestFit="1" customWidth="1"/>
    <col min="6028" max="6028" width="36.42578125" bestFit="1" customWidth="1"/>
    <col min="6029" max="6029" width="48.7109375" bestFit="1" customWidth="1"/>
    <col min="6030" max="6030" width="71.85546875" bestFit="1" customWidth="1"/>
    <col min="6031" max="6031" width="18.140625" bestFit="1" customWidth="1"/>
    <col min="6032" max="6032" width="19.42578125" bestFit="1" customWidth="1"/>
    <col min="6033" max="6033" width="25.85546875" bestFit="1" customWidth="1"/>
    <col min="6034" max="6034" width="10.5703125" bestFit="1" customWidth="1"/>
    <col min="6035" max="6035" width="13.85546875" bestFit="1" customWidth="1"/>
    <col min="6036" max="6036" width="60" bestFit="1" customWidth="1"/>
    <col min="6037" max="6037" width="22.28515625" bestFit="1" customWidth="1"/>
    <col min="6038" max="6038" width="28.85546875" bestFit="1" customWidth="1"/>
    <col min="6039" max="6039" width="18.28515625" bestFit="1" customWidth="1"/>
    <col min="6040" max="6040" width="19.7109375" bestFit="1" customWidth="1"/>
    <col min="6041" max="6041" width="24.7109375" bestFit="1" customWidth="1"/>
    <col min="6042" max="6042" width="22.5703125" bestFit="1" customWidth="1"/>
    <col min="6279" max="6279" width="24.28515625" bestFit="1" customWidth="1"/>
    <col min="6280" max="6280" width="8.28515625" bestFit="1" customWidth="1"/>
    <col min="6281" max="6281" width="13.28515625" bestFit="1" customWidth="1"/>
    <col min="6282" max="6282" width="19.7109375" bestFit="1" customWidth="1"/>
    <col min="6283" max="6283" width="28.140625" bestFit="1" customWidth="1"/>
    <col min="6284" max="6284" width="36.42578125" bestFit="1" customWidth="1"/>
    <col min="6285" max="6285" width="48.7109375" bestFit="1" customWidth="1"/>
    <col min="6286" max="6286" width="71.85546875" bestFit="1" customWidth="1"/>
    <col min="6287" max="6287" width="18.140625" bestFit="1" customWidth="1"/>
    <col min="6288" max="6288" width="19.42578125" bestFit="1" customWidth="1"/>
    <col min="6289" max="6289" width="25.85546875" bestFit="1" customWidth="1"/>
    <col min="6290" max="6290" width="10.5703125" bestFit="1" customWidth="1"/>
    <col min="6291" max="6291" width="13.85546875" bestFit="1" customWidth="1"/>
    <col min="6292" max="6292" width="60" bestFit="1" customWidth="1"/>
    <col min="6293" max="6293" width="22.28515625" bestFit="1" customWidth="1"/>
    <col min="6294" max="6294" width="28.85546875" bestFit="1" customWidth="1"/>
    <col min="6295" max="6295" width="18.28515625" bestFit="1" customWidth="1"/>
    <col min="6296" max="6296" width="19.7109375" bestFit="1" customWidth="1"/>
    <col min="6297" max="6297" width="24.7109375" bestFit="1" customWidth="1"/>
    <col min="6298" max="6298" width="22.5703125" bestFit="1" customWidth="1"/>
    <col min="6535" max="6535" width="24.28515625" bestFit="1" customWidth="1"/>
    <col min="6536" max="6536" width="8.28515625" bestFit="1" customWidth="1"/>
    <col min="6537" max="6537" width="13.28515625" bestFit="1" customWidth="1"/>
    <col min="6538" max="6538" width="19.7109375" bestFit="1" customWidth="1"/>
    <col min="6539" max="6539" width="28.140625" bestFit="1" customWidth="1"/>
    <col min="6540" max="6540" width="36.42578125" bestFit="1" customWidth="1"/>
    <col min="6541" max="6541" width="48.7109375" bestFit="1" customWidth="1"/>
    <col min="6542" max="6542" width="71.85546875" bestFit="1" customWidth="1"/>
    <col min="6543" max="6543" width="18.140625" bestFit="1" customWidth="1"/>
    <col min="6544" max="6544" width="19.42578125" bestFit="1" customWidth="1"/>
    <col min="6545" max="6545" width="25.85546875" bestFit="1" customWidth="1"/>
    <col min="6546" max="6546" width="10.5703125" bestFit="1" customWidth="1"/>
    <col min="6547" max="6547" width="13.85546875" bestFit="1" customWidth="1"/>
    <col min="6548" max="6548" width="60" bestFit="1" customWidth="1"/>
    <col min="6549" max="6549" width="22.28515625" bestFit="1" customWidth="1"/>
    <col min="6550" max="6550" width="28.85546875" bestFit="1" customWidth="1"/>
    <col min="6551" max="6551" width="18.28515625" bestFit="1" customWidth="1"/>
    <col min="6552" max="6552" width="19.7109375" bestFit="1" customWidth="1"/>
    <col min="6553" max="6553" width="24.7109375" bestFit="1" customWidth="1"/>
    <col min="6554" max="6554" width="22.5703125" bestFit="1" customWidth="1"/>
    <col min="6791" max="6791" width="24.28515625" bestFit="1" customWidth="1"/>
    <col min="6792" max="6792" width="8.28515625" bestFit="1" customWidth="1"/>
    <col min="6793" max="6793" width="13.28515625" bestFit="1" customWidth="1"/>
    <col min="6794" max="6794" width="19.7109375" bestFit="1" customWidth="1"/>
    <col min="6795" max="6795" width="28.140625" bestFit="1" customWidth="1"/>
    <col min="6796" max="6796" width="36.42578125" bestFit="1" customWidth="1"/>
    <col min="6797" max="6797" width="48.7109375" bestFit="1" customWidth="1"/>
    <col min="6798" max="6798" width="71.85546875" bestFit="1" customWidth="1"/>
    <col min="6799" max="6799" width="18.140625" bestFit="1" customWidth="1"/>
    <col min="6800" max="6800" width="19.42578125" bestFit="1" customWidth="1"/>
    <col min="6801" max="6801" width="25.85546875" bestFit="1" customWidth="1"/>
    <col min="6802" max="6802" width="10.5703125" bestFit="1" customWidth="1"/>
    <col min="6803" max="6803" width="13.85546875" bestFit="1" customWidth="1"/>
    <col min="6804" max="6804" width="60" bestFit="1" customWidth="1"/>
    <col min="6805" max="6805" width="22.28515625" bestFit="1" customWidth="1"/>
    <col min="6806" max="6806" width="28.85546875" bestFit="1" customWidth="1"/>
    <col min="6807" max="6807" width="18.28515625" bestFit="1" customWidth="1"/>
    <col min="6808" max="6808" width="19.7109375" bestFit="1" customWidth="1"/>
    <col min="6809" max="6809" width="24.7109375" bestFit="1" customWidth="1"/>
    <col min="6810" max="6810" width="22.5703125" bestFit="1" customWidth="1"/>
    <col min="7047" max="7047" width="24.28515625" bestFit="1" customWidth="1"/>
    <col min="7048" max="7048" width="8.28515625" bestFit="1" customWidth="1"/>
    <col min="7049" max="7049" width="13.28515625" bestFit="1" customWidth="1"/>
    <col min="7050" max="7050" width="19.7109375" bestFit="1" customWidth="1"/>
    <col min="7051" max="7051" width="28.140625" bestFit="1" customWidth="1"/>
    <col min="7052" max="7052" width="36.42578125" bestFit="1" customWidth="1"/>
    <col min="7053" max="7053" width="48.7109375" bestFit="1" customWidth="1"/>
    <col min="7054" max="7054" width="71.85546875" bestFit="1" customWidth="1"/>
    <col min="7055" max="7055" width="18.140625" bestFit="1" customWidth="1"/>
    <col min="7056" max="7056" width="19.42578125" bestFit="1" customWidth="1"/>
    <col min="7057" max="7057" width="25.85546875" bestFit="1" customWidth="1"/>
    <col min="7058" max="7058" width="10.5703125" bestFit="1" customWidth="1"/>
    <col min="7059" max="7059" width="13.85546875" bestFit="1" customWidth="1"/>
    <col min="7060" max="7060" width="60" bestFit="1" customWidth="1"/>
    <col min="7061" max="7061" width="22.28515625" bestFit="1" customWidth="1"/>
    <col min="7062" max="7062" width="28.85546875" bestFit="1" customWidth="1"/>
    <col min="7063" max="7063" width="18.28515625" bestFit="1" customWidth="1"/>
    <col min="7064" max="7064" width="19.7109375" bestFit="1" customWidth="1"/>
    <col min="7065" max="7065" width="24.7109375" bestFit="1" customWidth="1"/>
    <col min="7066" max="7066" width="22.5703125" bestFit="1" customWidth="1"/>
    <col min="7303" max="7303" width="24.28515625" bestFit="1" customWidth="1"/>
    <col min="7304" max="7304" width="8.28515625" bestFit="1" customWidth="1"/>
    <col min="7305" max="7305" width="13.28515625" bestFit="1" customWidth="1"/>
    <col min="7306" max="7306" width="19.7109375" bestFit="1" customWidth="1"/>
    <col min="7307" max="7307" width="28.140625" bestFit="1" customWidth="1"/>
    <col min="7308" max="7308" width="36.42578125" bestFit="1" customWidth="1"/>
    <col min="7309" max="7309" width="48.7109375" bestFit="1" customWidth="1"/>
    <col min="7310" max="7310" width="71.85546875" bestFit="1" customWidth="1"/>
    <col min="7311" max="7311" width="18.140625" bestFit="1" customWidth="1"/>
    <col min="7312" max="7312" width="19.42578125" bestFit="1" customWidth="1"/>
    <col min="7313" max="7313" width="25.85546875" bestFit="1" customWidth="1"/>
    <col min="7314" max="7314" width="10.5703125" bestFit="1" customWidth="1"/>
    <col min="7315" max="7315" width="13.85546875" bestFit="1" customWidth="1"/>
    <col min="7316" max="7316" width="60" bestFit="1" customWidth="1"/>
    <col min="7317" max="7317" width="22.28515625" bestFit="1" customWidth="1"/>
    <col min="7318" max="7318" width="28.85546875" bestFit="1" customWidth="1"/>
    <col min="7319" max="7319" width="18.28515625" bestFit="1" customWidth="1"/>
    <col min="7320" max="7320" width="19.7109375" bestFit="1" customWidth="1"/>
    <col min="7321" max="7321" width="24.7109375" bestFit="1" customWidth="1"/>
    <col min="7322" max="7322" width="22.5703125" bestFit="1" customWidth="1"/>
    <col min="7559" max="7559" width="24.28515625" bestFit="1" customWidth="1"/>
    <col min="7560" max="7560" width="8.28515625" bestFit="1" customWidth="1"/>
    <col min="7561" max="7561" width="13.28515625" bestFit="1" customWidth="1"/>
    <col min="7562" max="7562" width="19.7109375" bestFit="1" customWidth="1"/>
    <col min="7563" max="7563" width="28.140625" bestFit="1" customWidth="1"/>
    <col min="7564" max="7564" width="36.42578125" bestFit="1" customWidth="1"/>
    <col min="7565" max="7565" width="48.7109375" bestFit="1" customWidth="1"/>
    <col min="7566" max="7566" width="71.85546875" bestFit="1" customWidth="1"/>
    <col min="7567" max="7567" width="18.140625" bestFit="1" customWidth="1"/>
    <col min="7568" max="7568" width="19.42578125" bestFit="1" customWidth="1"/>
    <col min="7569" max="7569" width="25.85546875" bestFit="1" customWidth="1"/>
    <col min="7570" max="7570" width="10.5703125" bestFit="1" customWidth="1"/>
    <col min="7571" max="7571" width="13.85546875" bestFit="1" customWidth="1"/>
    <col min="7572" max="7572" width="60" bestFit="1" customWidth="1"/>
    <col min="7573" max="7573" width="22.28515625" bestFit="1" customWidth="1"/>
    <col min="7574" max="7574" width="28.85546875" bestFit="1" customWidth="1"/>
    <col min="7575" max="7575" width="18.28515625" bestFit="1" customWidth="1"/>
    <col min="7576" max="7576" width="19.7109375" bestFit="1" customWidth="1"/>
    <col min="7577" max="7577" width="24.7109375" bestFit="1" customWidth="1"/>
    <col min="7578" max="7578" width="22.5703125" bestFit="1" customWidth="1"/>
    <col min="7815" max="7815" width="24.28515625" bestFit="1" customWidth="1"/>
    <col min="7816" max="7816" width="8.28515625" bestFit="1" customWidth="1"/>
    <col min="7817" max="7817" width="13.28515625" bestFit="1" customWidth="1"/>
    <col min="7818" max="7818" width="19.7109375" bestFit="1" customWidth="1"/>
    <col min="7819" max="7819" width="28.140625" bestFit="1" customWidth="1"/>
    <col min="7820" max="7820" width="36.42578125" bestFit="1" customWidth="1"/>
    <col min="7821" max="7821" width="48.7109375" bestFit="1" customWidth="1"/>
    <col min="7822" max="7822" width="71.85546875" bestFit="1" customWidth="1"/>
    <col min="7823" max="7823" width="18.140625" bestFit="1" customWidth="1"/>
    <col min="7824" max="7824" width="19.42578125" bestFit="1" customWidth="1"/>
    <col min="7825" max="7825" width="25.85546875" bestFit="1" customWidth="1"/>
    <col min="7826" max="7826" width="10.5703125" bestFit="1" customWidth="1"/>
    <col min="7827" max="7827" width="13.85546875" bestFit="1" customWidth="1"/>
    <col min="7828" max="7828" width="60" bestFit="1" customWidth="1"/>
    <col min="7829" max="7829" width="22.28515625" bestFit="1" customWidth="1"/>
    <col min="7830" max="7830" width="28.85546875" bestFit="1" customWidth="1"/>
    <col min="7831" max="7831" width="18.28515625" bestFit="1" customWidth="1"/>
    <col min="7832" max="7832" width="19.7109375" bestFit="1" customWidth="1"/>
    <col min="7833" max="7833" width="24.7109375" bestFit="1" customWidth="1"/>
    <col min="7834" max="7834" width="22.5703125" bestFit="1" customWidth="1"/>
    <col min="8071" max="8071" width="24.28515625" bestFit="1" customWidth="1"/>
    <col min="8072" max="8072" width="8.28515625" bestFit="1" customWidth="1"/>
    <col min="8073" max="8073" width="13.28515625" bestFit="1" customWidth="1"/>
    <col min="8074" max="8074" width="19.7109375" bestFit="1" customWidth="1"/>
    <col min="8075" max="8075" width="28.140625" bestFit="1" customWidth="1"/>
    <col min="8076" max="8076" width="36.42578125" bestFit="1" customWidth="1"/>
    <col min="8077" max="8077" width="48.7109375" bestFit="1" customWidth="1"/>
    <col min="8078" max="8078" width="71.85546875" bestFit="1" customWidth="1"/>
    <col min="8079" max="8079" width="18.140625" bestFit="1" customWidth="1"/>
    <col min="8080" max="8080" width="19.42578125" bestFit="1" customWidth="1"/>
    <col min="8081" max="8081" width="25.85546875" bestFit="1" customWidth="1"/>
    <col min="8082" max="8082" width="10.5703125" bestFit="1" customWidth="1"/>
    <col min="8083" max="8083" width="13.85546875" bestFit="1" customWidth="1"/>
    <col min="8084" max="8084" width="60" bestFit="1" customWidth="1"/>
    <col min="8085" max="8085" width="22.28515625" bestFit="1" customWidth="1"/>
    <col min="8086" max="8086" width="28.85546875" bestFit="1" customWidth="1"/>
    <col min="8087" max="8087" width="18.28515625" bestFit="1" customWidth="1"/>
    <col min="8088" max="8088" width="19.7109375" bestFit="1" customWidth="1"/>
    <col min="8089" max="8089" width="24.7109375" bestFit="1" customWidth="1"/>
    <col min="8090" max="8090" width="22.5703125" bestFit="1" customWidth="1"/>
    <col min="8327" max="8327" width="24.28515625" bestFit="1" customWidth="1"/>
    <col min="8328" max="8328" width="8.28515625" bestFit="1" customWidth="1"/>
    <col min="8329" max="8329" width="13.28515625" bestFit="1" customWidth="1"/>
    <col min="8330" max="8330" width="19.7109375" bestFit="1" customWidth="1"/>
    <col min="8331" max="8331" width="28.140625" bestFit="1" customWidth="1"/>
    <col min="8332" max="8332" width="36.42578125" bestFit="1" customWidth="1"/>
    <col min="8333" max="8333" width="48.7109375" bestFit="1" customWidth="1"/>
    <col min="8334" max="8334" width="71.85546875" bestFit="1" customWidth="1"/>
    <col min="8335" max="8335" width="18.140625" bestFit="1" customWidth="1"/>
    <col min="8336" max="8336" width="19.42578125" bestFit="1" customWidth="1"/>
    <col min="8337" max="8337" width="25.85546875" bestFit="1" customWidth="1"/>
    <col min="8338" max="8338" width="10.5703125" bestFit="1" customWidth="1"/>
    <col min="8339" max="8339" width="13.85546875" bestFit="1" customWidth="1"/>
    <col min="8340" max="8340" width="60" bestFit="1" customWidth="1"/>
    <col min="8341" max="8341" width="22.28515625" bestFit="1" customWidth="1"/>
    <col min="8342" max="8342" width="28.85546875" bestFit="1" customWidth="1"/>
    <col min="8343" max="8343" width="18.28515625" bestFit="1" customWidth="1"/>
    <col min="8344" max="8344" width="19.7109375" bestFit="1" customWidth="1"/>
    <col min="8345" max="8345" width="24.7109375" bestFit="1" customWidth="1"/>
    <col min="8346" max="8346" width="22.5703125" bestFit="1" customWidth="1"/>
    <col min="8583" max="8583" width="24.28515625" bestFit="1" customWidth="1"/>
    <col min="8584" max="8584" width="8.28515625" bestFit="1" customWidth="1"/>
    <col min="8585" max="8585" width="13.28515625" bestFit="1" customWidth="1"/>
    <col min="8586" max="8586" width="19.7109375" bestFit="1" customWidth="1"/>
    <col min="8587" max="8587" width="28.140625" bestFit="1" customWidth="1"/>
    <col min="8588" max="8588" width="36.42578125" bestFit="1" customWidth="1"/>
    <col min="8589" max="8589" width="48.7109375" bestFit="1" customWidth="1"/>
    <col min="8590" max="8590" width="71.85546875" bestFit="1" customWidth="1"/>
    <col min="8591" max="8591" width="18.140625" bestFit="1" customWidth="1"/>
    <col min="8592" max="8592" width="19.42578125" bestFit="1" customWidth="1"/>
    <col min="8593" max="8593" width="25.85546875" bestFit="1" customWidth="1"/>
    <col min="8594" max="8594" width="10.5703125" bestFit="1" customWidth="1"/>
    <col min="8595" max="8595" width="13.85546875" bestFit="1" customWidth="1"/>
    <col min="8596" max="8596" width="60" bestFit="1" customWidth="1"/>
    <col min="8597" max="8597" width="22.28515625" bestFit="1" customWidth="1"/>
    <col min="8598" max="8598" width="28.85546875" bestFit="1" customWidth="1"/>
    <col min="8599" max="8599" width="18.28515625" bestFit="1" customWidth="1"/>
    <col min="8600" max="8600" width="19.7109375" bestFit="1" customWidth="1"/>
    <col min="8601" max="8601" width="24.7109375" bestFit="1" customWidth="1"/>
    <col min="8602" max="8602" width="22.5703125" bestFit="1" customWidth="1"/>
    <col min="8839" max="8839" width="24.28515625" bestFit="1" customWidth="1"/>
    <col min="8840" max="8840" width="8.28515625" bestFit="1" customWidth="1"/>
    <col min="8841" max="8841" width="13.28515625" bestFit="1" customWidth="1"/>
    <col min="8842" max="8842" width="19.7109375" bestFit="1" customWidth="1"/>
    <col min="8843" max="8843" width="28.140625" bestFit="1" customWidth="1"/>
    <col min="8844" max="8844" width="36.42578125" bestFit="1" customWidth="1"/>
    <col min="8845" max="8845" width="48.7109375" bestFit="1" customWidth="1"/>
    <col min="8846" max="8846" width="71.85546875" bestFit="1" customWidth="1"/>
    <col min="8847" max="8847" width="18.140625" bestFit="1" customWidth="1"/>
    <col min="8848" max="8848" width="19.42578125" bestFit="1" customWidth="1"/>
    <col min="8849" max="8849" width="25.85546875" bestFit="1" customWidth="1"/>
    <col min="8850" max="8850" width="10.5703125" bestFit="1" customWidth="1"/>
    <col min="8851" max="8851" width="13.85546875" bestFit="1" customWidth="1"/>
    <col min="8852" max="8852" width="60" bestFit="1" customWidth="1"/>
    <col min="8853" max="8853" width="22.28515625" bestFit="1" customWidth="1"/>
    <col min="8854" max="8854" width="28.85546875" bestFit="1" customWidth="1"/>
    <col min="8855" max="8855" width="18.28515625" bestFit="1" customWidth="1"/>
    <col min="8856" max="8856" width="19.7109375" bestFit="1" customWidth="1"/>
    <col min="8857" max="8857" width="24.7109375" bestFit="1" customWidth="1"/>
    <col min="8858" max="8858" width="22.5703125" bestFit="1" customWidth="1"/>
    <col min="9095" max="9095" width="24.28515625" bestFit="1" customWidth="1"/>
    <col min="9096" max="9096" width="8.28515625" bestFit="1" customWidth="1"/>
    <col min="9097" max="9097" width="13.28515625" bestFit="1" customWidth="1"/>
    <col min="9098" max="9098" width="19.7109375" bestFit="1" customWidth="1"/>
    <col min="9099" max="9099" width="28.140625" bestFit="1" customWidth="1"/>
    <col min="9100" max="9100" width="36.42578125" bestFit="1" customWidth="1"/>
    <col min="9101" max="9101" width="48.7109375" bestFit="1" customWidth="1"/>
    <col min="9102" max="9102" width="71.85546875" bestFit="1" customWidth="1"/>
    <col min="9103" max="9103" width="18.140625" bestFit="1" customWidth="1"/>
    <col min="9104" max="9104" width="19.42578125" bestFit="1" customWidth="1"/>
    <col min="9105" max="9105" width="25.85546875" bestFit="1" customWidth="1"/>
    <col min="9106" max="9106" width="10.5703125" bestFit="1" customWidth="1"/>
    <col min="9107" max="9107" width="13.85546875" bestFit="1" customWidth="1"/>
    <col min="9108" max="9108" width="60" bestFit="1" customWidth="1"/>
    <col min="9109" max="9109" width="22.28515625" bestFit="1" customWidth="1"/>
    <col min="9110" max="9110" width="28.85546875" bestFit="1" customWidth="1"/>
    <col min="9111" max="9111" width="18.28515625" bestFit="1" customWidth="1"/>
    <col min="9112" max="9112" width="19.7109375" bestFit="1" customWidth="1"/>
    <col min="9113" max="9113" width="24.7109375" bestFit="1" customWidth="1"/>
    <col min="9114" max="9114" width="22.5703125" bestFit="1" customWidth="1"/>
    <col min="9351" max="9351" width="24.28515625" bestFit="1" customWidth="1"/>
    <col min="9352" max="9352" width="8.28515625" bestFit="1" customWidth="1"/>
    <col min="9353" max="9353" width="13.28515625" bestFit="1" customWidth="1"/>
    <col min="9354" max="9354" width="19.7109375" bestFit="1" customWidth="1"/>
    <col min="9355" max="9355" width="28.140625" bestFit="1" customWidth="1"/>
    <col min="9356" max="9356" width="36.42578125" bestFit="1" customWidth="1"/>
    <col min="9357" max="9357" width="48.7109375" bestFit="1" customWidth="1"/>
    <col min="9358" max="9358" width="71.85546875" bestFit="1" customWidth="1"/>
    <col min="9359" max="9359" width="18.140625" bestFit="1" customWidth="1"/>
    <col min="9360" max="9360" width="19.42578125" bestFit="1" customWidth="1"/>
    <col min="9361" max="9361" width="25.85546875" bestFit="1" customWidth="1"/>
    <col min="9362" max="9362" width="10.5703125" bestFit="1" customWidth="1"/>
    <col min="9363" max="9363" width="13.85546875" bestFit="1" customWidth="1"/>
    <col min="9364" max="9364" width="60" bestFit="1" customWidth="1"/>
    <col min="9365" max="9365" width="22.28515625" bestFit="1" customWidth="1"/>
    <col min="9366" max="9366" width="28.85546875" bestFit="1" customWidth="1"/>
    <col min="9367" max="9367" width="18.28515625" bestFit="1" customWidth="1"/>
    <col min="9368" max="9368" width="19.7109375" bestFit="1" customWidth="1"/>
    <col min="9369" max="9369" width="24.7109375" bestFit="1" customWidth="1"/>
    <col min="9370" max="9370" width="22.5703125" bestFit="1" customWidth="1"/>
    <col min="9607" max="9607" width="24.28515625" bestFit="1" customWidth="1"/>
    <col min="9608" max="9608" width="8.28515625" bestFit="1" customWidth="1"/>
    <col min="9609" max="9609" width="13.28515625" bestFit="1" customWidth="1"/>
    <col min="9610" max="9610" width="19.7109375" bestFit="1" customWidth="1"/>
    <col min="9611" max="9611" width="28.140625" bestFit="1" customWidth="1"/>
    <col min="9612" max="9612" width="36.42578125" bestFit="1" customWidth="1"/>
    <col min="9613" max="9613" width="48.7109375" bestFit="1" customWidth="1"/>
    <col min="9614" max="9614" width="71.85546875" bestFit="1" customWidth="1"/>
    <col min="9615" max="9615" width="18.140625" bestFit="1" customWidth="1"/>
    <col min="9616" max="9616" width="19.42578125" bestFit="1" customWidth="1"/>
    <col min="9617" max="9617" width="25.85546875" bestFit="1" customWidth="1"/>
    <col min="9618" max="9618" width="10.5703125" bestFit="1" customWidth="1"/>
    <col min="9619" max="9619" width="13.85546875" bestFit="1" customWidth="1"/>
    <col min="9620" max="9620" width="60" bestFit="1" customWidth="1"/>
    <col min="9621" max="9621" width="22.28515625" bestFit="1" customWidth="1"/>
    <col min="9622" max="9622" width="28.85546875" bestFit="1" customWidth="1"/>
    <col min="9623" max="9623" width="18.28515625" bestFit="1" customWidth="1"/>
    <col min="9624" max="9624" width="19.7109375" bestFit="1" customWidth="1"/>
    <col min="9625" max="9625" width="24.7109375" bestFit="1" customWidth="1"/>
    <col min="9626" max="9626" width="22.5703125" bestFit="1" customWidth="1"/>
    <col min="9863" max="9863" width="24.28515625" bestFit="1" customWidth="1"/>
    <col min="9864" max="9864" width="8.28515625" bestFit="1" customWidth="1"/>
    <col min="9865" max="9865" width="13.28515625" bestFit="1" customWidth="1"/>
    <col min="9866" max="9866" width="19.7109375" bestFit="1" customWidth="1"/>
    <col min="9867" max="9867" width="28.140625" bestFit="1" customWidth="1"/>
    <col min="9868" max="9868" width="36.42578125" bestFit="1" customWidth="1"/>
    <col min="9869" max="9869" width="48.7109375" bestFit="1" customWidth="1"/>
    <col min="9870" max="9870" width="71.85546875" bestFit="1" customWidth="1"/>
    <col min="9871" max="9871" width="18.140625" bestFit="1" customWidth="1"/>
    <col min="9872" max="9872" width="19.42578125" bestFit="1" customWidth="1"/>
    <col min="9873" max="9873" width="25.85546875" bestFit="1" customWidth="1"/>
    <col min="9874" max="9874" width="10.5703125" bestFit="1" customWidth="1"/>
    <col min="9875" max="9875" width="13.85546875" bestFit="1" customWidth="1"/>
    <col min="9876" max="9876" width="60" bestFit="1" customWidth="1"/>
    <col min="9877" max="9877" width="22.28515625" bestFit="1" customWidth="1"/>
    <col min="9878" max="9878" width="28.85546875" bestFit="1" customWidth="1"/>
    <col min="9879" max="9879" width="18.28515625" bestFit="1" customWidth="1"/>
    <col min="9880" max="9880" width="19.7109375" bestFit="1" customWidth="1"/>
    <col min="9881" max="9881" width="24.7109375" bestFit="1" customWidth="1"/>
    <col min="9882" max="9882" width="22.5703125" bestFit="1" customWidth="1"/>
    <col min="10119" max="10119" width="24.28515625" bestFit="1" customWidth="1"/>
    <col min="10120" max="10120" width="8.28515625" bestFit="1" customWidth="1"/>
    <col min="10121" max="10121" width="13.28515625" bestFit="1" customWidth="1"/>
    <col min="10122" max="10122" width="19.7109375" bestFit="1" customWidth="1"/>
    <col min="10123" max="10123" width="28.140625" bestFit="1" customWidth="1"/>
    <col min="10124" max="10124" width="36.42578125" bestFit="1" customWidth="1"/>
    <col min="10125" max="10125" width="48.7109375" bestFit="1" customWidth="1"/>
    <col min="10126" max="10126" width="71.85546875" bestFit="1" customWidth="1"/>
    <col min="10127" max="10127" width="18.140625" bestFit="1" customWidth="1"/>
    <col min="10128" max="10128" width="19.42578125" bestFit="1" customWidth="1"/>
    <col min="10129" max="10129" width="25.85546875" bestFit="1" customWidth="1"/>
    <col min="10130" max="10130" width="10.5703125" bestFit="1" customWidth="1"/>
    <col min="10131" max="10131" width="13.85546875" bestFit="1" customWidth="1"/>
    <col min="10132" max="10132" width="60" bestFit="1" customWidth="1"/>
    <col min="10133" max="10133" width="22.28515625" bestFit="1" customWidth="1"/>
    <col min="10134" max="10134" width="28.85546875" bestFit="1" customWidth="1"/>
    <col min="10135" max="10135" width="18.28515625" bestFit="1" customWidth="1"/>
    <col min="10136" max="10136" width="19.7109375" bestFit="1" customWidth="1"/>
    <col min="10137" max="10137" width="24.7109375" bestFit="1" customWidth="1"/>
    <col min="10138" max="10138" width="22.5703125" bestFit="1" customWidth="1"/>
    <col min="10375" max="10375" width="24.28515625" bestFit="1" customWidth="1"/>
    <col min="10376" max="10376" width="8.28515625" bestFit="1" customWidth="1"/>
    <col min="10377" max="10377" width="13.28515625" bestFit="1" customWidth="1"/>
    <col min="10378" max="10378" width="19.7109375" bestFit="1" customWidth="1"/>
    <col min="10379" max="10379" width="28.140625" bestFit="1" customWidth="1"/>
    <col min="10380" max="10380" width="36.42578125" bestFit="1" customWidth="1"/>
    <col min="10381" max="10381" width="48.7109375" bestFit="1" customWidth="1"/>
    <col min="10382" max="10382" width="71.85546875" bestFit="1" customWidth="1"/>
    <col min="10383" max="10383" width="18.140625" bestFit="1" customWidth="1"/>
    <col min="10384" max="10384" width="19.42578125" bestFit="1" customWidth="1"/>
    <col min="10385" max="10385" width="25.85546875" bestFit="1" customWidth="1"/>
    <col min="10386" max="10386" width="10.5703125" bestFit="1" customWidth="1"/>
    <col min="10387" max="10387" width="13.85546875" bestFit="1" customWidth="1"/>
    <col min="10388" max="10388" width="60" bestFit="1" customWidth="1"/>
    <col min="10389" max="10389" width="22.28515625" bestFit="1" customWidth="1"/>
    <col min="10390" max="10390" width="28.85546875" bestFit="1" customWidth="1"/>
    <col min="10391" max="10391" width="18.28515625" bestFit="1" customWidth="1"/>
    <col min="10392" max="10392" width="19.7109375" bestFit="1" customWidth="1"/>
    <col min="10393" max="10393" width="24.7109375" bestFit="1" customWidth="1"/>
    <col min="10394" max="10394" width="22.5703125" bestFit="1" customWidth="1"/>
    <col min="10631" max="10631" width="24.28515625" bestFit="1" customWidth="1"/>
    <col min="10632" max="10632" width="8.28515625" bestFit="1" customWidth="1"/>
    <col min="10633" max="10633" width="13.28515625" bestFit="1" customWidth="1"/>
    <col min="10634" max="10634" width="19.7109375" bestFit="1" customWidth="1"/>
    <col min="10635" max="10635" width="28.140625" bestFit="1" customWidth="1"/>
    <col min="10636" max="10636" width="36.42578125" bestFit="1" customWidth="1"/>
    <col min="10637" max="10637" width="48.7109375" bestFit="1" customWidth="1"/>
    <col min="10638" max="10638" width="71.85546875" bestFit="1" customWidth="1"/>
    <col min="10639" max="10639" width="18.140625" bestFit="1" customWidth="1"/>
    <col min="10640" max="10640" width="19.42578125" bestFit="1" customWidth="1"/>
    <col min="10641" max="10641" width="25.85546875" bestFit="1" customWidth="1"/>
    <col min="10642" max="10642" width="10.5703125" bestFit="1" customWidth="1"/>
    <col min="10643" max="10643" width="13.85546875" bestFit="1" customWidth="1"/>
    <col min="10644" max="10644" width="60" bestFit="1" customWidth="1"/>
    <col min="10645" max="10645" width="22.28515625" bestFit="1" customWidth="1"/>
    <col min="10646" max="10646" width="28.85546875" bestFit="1" customWidth="1"/>
    <col min="10647" max="10647" width="18.28515625" bestFit="1" customWidth="1"/>
    <col min="10648" max="10648" width="19.7109375" bestFit="1" customWidth="1"/>
    <col min="10649" max="10649" width="24.7109375" bestFit="1" customWidth="1"/>
    <col min="10650" max="10650" width="22.5703125" bestFit="1" customWidth="1"/>
    <col min="10887" max="10887" width="24.28515625" bestFit="1" customWidth="1"/>
    <col min="10888" max="10888" width="8.28515625" bestFit="1" customWidth="1"/>
    <col min="10889" max="10889" width="13.28515625" bestFit="1" customWidth="1"/>
    <col min="10890" max="10890" width="19.7109375" bestFit="1" customWidth="1"/>
    <col min="10891" max="10891" width="28.140625" bestFit="1" customWidth="1"/>
    <col min="10892" max="10892" width="36.42578125" bestFit="1" customWidth="1"/>
    <col min="10893" max="10893" width="48.7109375" bestFit="1" customWidth="1"/>
    <col min="10894" max="10894" width="71.85546875" bestFit="1" customWidth="1"/>
    <col min="10895" max="10895" width="18.140625" bestFit="1" customWidth="1"/>
    <col min="10896" max="10896" width="19.42578125" bestFit="1" customWidth="1"/>
    <col min="10897" max="10897" width="25.85546875" bestFit="1" customWidth="1"/>
    <col min="10898" max="10898" width="10.5703125" bestFit="1" customWidth="1"/>
    <col min="10899" max="10899" width="13.85546875" bestFit="1" customWidth="1"/>
    <col min="10900" max="10900" width="60" bestFit="1" customWidth="1"/>
    <col min="10901" max="10901" width="22.28515625" bestFit="1" customWidth="1"/>
    <col min="10902" max="10902" width="28.85546875" bestFit="1" customWidth="1"/>
    <col min="10903" max="10903" width="18.28515625" bestFit="1" customWidth="1"/>
    <col min="10904" max="10904" width="19.7109375" bestFit="1" customWidth="1"/>
    <col min="10905" max="10905" width="24.7109375" bestFit="1" customWidth="1"/>
    <col min="10906" max="10906" width="22.5703125" bestFit="1" customWidth="1"/>
    <col min="11143" max="11143" width="24.28515625" bestFit="1" customWidth="1"/>
    <col min="11144" max="11144" width="8.28515625" bestFit="1" customWidth="1"/>
    <col min="11145" max="11145" width="13.28515625" bestFit="1" customWidth="1"/>
    <col min="11146" max="11146" width="19.7109375" bestFit="1" customWidth="1"/>
    <col min="11147" max="11147" width="28.140625" bestFit="1" customWidth="1"/>
    <col min="11148" max="11148" width="36.42578125" bestFit="1" customWidth="1"/>
    <col min="11149" max="11149" width="48.7109375" bestFit="1" customWidth="1"/>
    <col min="11150" max="11150" width="71.85546875" bestFit="1" customWidth="1"/>
    <col min="11151" max="11151" width="18.140625" bestFit="1" customWidth="1"/>
    <col min="11152" max="11152" width="19.42578125" bestFit="1" customWidth="1"/>
    <col min="11153" max="11153" width="25.85546875" bestFit="1" customWidth="1"/>
    <col min="11154" max="11154" width="10.5703125" bestFit="1" customWidth="1"/>
    <col min="11155" max="11155" width="13.85546875" bestFit="1" customWidth="1"/>
    <col min="11156" max="11156" width="60" bestFit="1" customWidth="1"/>
    <col min="11157" max="11157" width="22.28515625" bestFit="1" customWidth="1"/>
    <col min="11158" max="11158" width="28.85546875" bestFit="1" customWidth="1"/>
    <col min="11159" max="11159" width="18.28515625" bestFit="1" customWidth="1"/>
    <col min="11160" max="11160" width="19.7109375" bestFit="1" customWidth="1"/>
    <col min="11161" max="11161" width="24.7109375" bestFit="1" customWidth="1"/>
    <col min="11162" max="11162" width="22.5703125" bestFit="1" customWidth="1"/>
    <col min="11399" max="11399" width="24.28515625" bestFit="1" customWidth="1"/>
    <col min="11400" max="11400" width="8.28515625" bestFit="1" customWidth="1"/>
    <col min="11401" max="11401" width="13.28515625" bestFit="1" customWidth="1"/>
    <col min="11402" max="11402" width="19.7109375" bestFit="1" customWidth="1"/>
    <col min="11403" max="11403" width="28.140625" bestFit="1" customWidth="1"/>
    <col min="11404" max="11404" width="36.42578125" bestFit="1" customWidth="1"/>
    <col min="11405" max="11405" width="48.7109375" bestFit="1" customWidth="1"/>
    <col min="11406" max="11406" width="71.85546875" bestFit="1" customWidth="1"/>
    <col min="11407" max="11407" width="18.140625" bestFit="1" customWidth="1"/>
    <col min="11408" max="11408" width="19.42578125" bestFit="1" customWidth="1"/>
    <col min="11409" max="11409" width="25.85546875" bestFit="1" customWidth="1"/>
    <col min="11410" max="11410" width="10.5703125" bestFit="1" customWidth="1"/>
    <col min="11411" max="11411" width="13.85546875" bestFit="1" customWidth="1"/>
    <col min="11412" max="11412" width="60" bestFit="1" customWidth="1"/>
    <col min="11413" max="11413" width="22.28515625" bestFit="1" customWidth="1"/>
    <col min="11414" max="11414" width="28.85546875" bestFit="1" customWidth="1"/>
    <col min="11415" max="11415" width="18.28515625" bestFit="1" customWidth="1"/>
    <col min="11416" max="11416" width="19.7109375" bestFit="1" customWidth="1"/>
    <col min="11417" max="11417" width="24.7109375" bestFit="1" customWidth="1"/>
    <col min="11418" max="11418" width="22.5703125" bestFit="1" customWidth="1"/>
    <col min="11655" max="11655" width="24.28515625" bestFit="1" customWidth="1"/>
    <col min="11656" max="11656" width="8.28515625" bestFit="1" customWidth="1"/>
    <col min="11657" max="11657" width="13.28515625" bestFit="1" customWidth="1"/>
    <col min="11658" max="11658" width="19.7109375" bestFit="1" customWidth="1"/>
    <col min="11659" max="11659" width="28.140625" bestFit="1" customWidth="1"/>
    <col min="11660" max="11660" width="36.42578125" bestFit="1" customWidth="1"/>
    <col min="11661" max="11661" width="48.7109375" bestFit="1" customWidth="1"/>
    <col min="11662" max="11662" width="71.85546875" bestFit="1" customWidth="1"/>
    <col min="11663" max="11663" width="18.140625" bestFit="1" customWidth="1"/>
    <col min="11664" max="11664" width="19.42578125" bestFit="1" customWidth="1"/>
    <col min="11665" max="11665" width="25.85546875" bestFit="1" customWidth="1"/>
    <col min="11666" max="11666" width="10.5703125" bestFit="1" customWidth="1"/>
    <col min="11667" max="11667" width="13.85546875" bestFit="1" customWidth="1"/>
    <col min="11668" max="11668" width="60" bestFit="1" customWidth="1"/>
    <col min="11669" max="11669" width="22.28515625" bestFit="1" customWidth="1"/>
    <col min="11670" max="11670" width="28.85546875" bestFit="1" customWidth="1"/>
    <col min="11671" max="11671" width="18.28515625" bestFit="1" customWidth="1"/>
    <col min="11672" max="11672" width="19.7109375" bestFit="1" customWidth="1"/>
    <col min="11673" max="11673" width="24.7109375" bestFit="1" customWidth="1"/>
    <col min="11674" max="11674" width="22.5703125" bestFit="1" customWidth="1"/>
    <col min="11911" max="11911" width="24.28515625" bestFit="1" customWidth="1"/>
    <col min="11912" max="11912" width="8.28515625" bestFit="1" customWidth="1"/>
    <col min="11913" max="11913" width="13.28515625" bestFit="1" customWidth="1"/>
    <col min="11914" max="11914" width="19.7109375" bestFit="1" customWidth="1"/>
    <col min="11915" max="11915" width="28.140625" bestFit="1" customWidth="1"/>
    <col min="11916" max="11916" width="36.42578125" bestFit="1" customWidth="1"/>
    <col min="11917" max="11917" width="48.7109375" bestFit="1" customWidth="1"/>
    <col min="11918" max="11918" width="71.85546875" bestFit="1" customWidth="1"/>
    <col min="11919" max="11919" width="18.140625" bestFit="1" customWidth="1"/>
    <col min="11920" max="11920" width="19.42578125" bestFit="1" customWidth="1"/>
    <col min="11921" max="11921" width="25.85546875" bestFit="1" customWidth="1"/>
    <col min="11922" max="11922" width="10.5703125" bestFit="1" customWidth="1"/>
    <col min="11923" max="11923" width="13.85546875" bestFit="1" customWidth="1"/>
    <col min="11924" max="11924" width="60" bestFit="1" customWidth="1"/>
    <col min="11925" max="11925" width="22.28515625" bestFit="1" customWidth="1"/>
    <col min="11926" max="11926" width="28.85546875" bestFit="1" customWidth="1"/>
    <col min="11927" max="11927" width="18.28515625" bestFit="1" customWidth="1"/>
    <col min="11928" max="11928" width="19.7109375" bestFit="1" customWidth="1"/>
    <col min="11929" max="11929" width="24.7109375" bestFit="1" customWidth="1"/>
    <col min="11930" max="11930" width="22.5703125" bestFit="1" customWidth="1"/>
    <col min="12167" max="12167" width="24.28515625" bestFit="1" customWidth="1"/>
    <col min="12168" max="12168" width="8.28515625" bestFit="1" customWidth="1"/>
    <col min="12169" max="12169" width="13.28515625" bestFit="1" customWidth="1"/>
    <col min="12170" max="12170" width="19.7109375" bestFit="1" customWidth="1"/>
    <col min="12171" max="12171" width="28.140625" bestFit="1" customWidth="1"/>
    <col min="12172" max="12172" width="36.42578125" bestFit="1" customWidth="1"/>
    <col min="12173" max="12173" width="48.7109375" bestFit="1" customWidth="1"/>
    <col min="12174" max="12174" width="71.85546875" bestFit="1" customWidth="1"/>
    <col min="12175" max="12175" width="18.140625" bestFit="1" customWidth="1"/>
    <col min="12176" max="12176" width="19.42578125" bestFit="1" customWidth="1"/>
    <col min="12177" max="12177" width="25.85546875" bestFit="1" customWidth="1"/>
    <col min="12178" max="12178" width="10.5703125" bestFit="1" customWidth="1"/>
    <col min="12179" max="12179" width="13.85546875" bestFit="1" customWidth="1"/>
    <col min="12180" max="12180" width="60" bestFit="1" customWidth="1"/>
    <col min="12181" max="12181" width="22.28515625" bestFit="1" customWidth="1"/>
    <col min="12182" max="12182" width="28.85546875" bestFit="1" customWidth="1"/>
    <col min="12183" max="12183" width="18.28515625" bestFit="1" customWidth="1"/>
    <col min="12184" max="12184" width="19.7109375" bestFit="1" customWidth="1"/>
    <col min="12185" max="12185" width="24.7109375" bestFit="1" customWidth="1"/>
    <col min="12186" max="12186" width="22.5703125" bestFit="1" customWidth="1"/>
    <col min="12423" max="12423" width="24.28515625" bestFit="1" customWidth="1"/>
    <col min="12424" max="12424" width="8.28515625" bestFit="1" customWidth="1"/>
    <col min="12425" max="12425" width="13.28515625" bestFit="1" customWidth="1"/>
    <col min="12426" max="12426" width="19.7109375" bestFit="1" customWidth="1"/>
    <col min="12427" max="12427" width="28.140625" bestFit="1" customWidth="1"/>
    <col min="12428" max="12428" width="36.42578125" bestFit="1" customWidth="1"/>
    <col min="12429" max="12429" width="48.7109375" bestFit="1" customWidth="1"/>
    <col min="12430" max="12430" width="71.85546875" bestFit="1" customWidth="1"/>
    <col min="12431" max="12431" width="18.140625" bestFit="1" customWidth="1"/>
    <col min="12432" max="12432" width="19.42578125" bestFit="1" customWidth="1"/>
    <col min="12433" max="12433" width="25.85546875" bestFit="1" customWidth="1"/>
    <col min="12434" max="12434" width="10.5703125" bestFit="1" customWidth="1"/>
    <col min="12435" max="12435" width="13.85546875" bestFit="1" customWidth="1"/>
    <col min="12436" max="12436" width="60" bestFit="1" customWidth="1"/>
    <col min="12437" max="12437" width="22.28515625" bestFit="1" customWidth="1"/>
    <col min="12438" max="12438" width="28.85546875" bestFit="1" customWidth="1"/>
    <col min="12439" max="12439" width="18.28515625" bestFit="1" customWidth="1"/>
    <col min="12440" max="12440" width="19.7109375" bestFit="1" customWidth="1"/>
    <col min="12441" max="12441" width="24.7109375" bestFit="1" customWidth="1"/>
    <col min="12442" max="12442" width="22.5703125" bestFit="1" customWidth="1"/>
    <col min="12679" max="12679" width="24.28515625" bestFit="1" customWidth="1"/>
    <col min="12680" max="12680" width="8.28515625" bestFit="1" customWidth="1"/>
    <col min="12681" max="12681" width="13.28515625" bestFit="1" customWidth="1"/>
    <col min="12682" max="12682" width="19.7109375" bestFit="1" customWidth="1"/>
    <col min="12683" max="12683" width="28.140625" bestFit="1" customWidth="1"/>
    <col min="12684" max="12684" width="36.42578125" bestFit="1" customWidth="1"/>
    <col min="12685" max="12685" width="48.7109375" bestFit="1" customWidth="1"/>
    <col min="12686" max="12686" width="71.85546875" bestFit="1" customWidth="1"/>
    <col min="12687" max="12687" width="18.140625" bestFit="1" customWidth="1"/>
    <col min="12688" max="12688" width="19.42578125" bestFit="1" customWidth="1"/>
    <col min="12689" max="12689" width="25.85546875" bestFit="1" customWidth="1"/>
    <col min="12690" max="12690" width="10.5703125" bestFit="1" customWidth="1"/>
    <col min="12691" max="12691" width="13.85546875" bestFit="1" customWidth="1"/>
    <col min="12692" max="12692" width="60" bestFit="1" customWidth="1"/>
    <col min="12693" max="12693" width="22.28515625" bestFit="1" customWidth="1"/>
    <col min="12694" max="12694" width="28.85546875" bestFit="1" customWidth="1"/>
    <col min="12695" max="12695" width="18.28515625" bestFit="1" customWidth="1"/>
    <col min="12696" max="12696" width="19.7109375" bestFit="1" customWidth="1"/>
    <col min="12697" max="12697" width="24.7109375" bestFit="1" customWidth="1"/>
    <col min="12698" max="12698" width="22.5703125" bestFit="1" customWidth="1"/>
    <col min="12935" max="12935" width="24.28515625" bestFit="1" customWidth="1"/>
    <col min="12936" max="12936" width="8.28515625" bestFit="1" customWidth="1"/>
    <col min="12937" max="12937" width="13.28515625" bestFit="1" customWidth="1"/>
    <col min="12938" max="12938" width="19.7109375" bestFit="1" customWidth="1"/>
    <col min="12939" max="12939" width="28.140625" bestFit="1" customWidth="1"/>
    <col min="12940" max="12940" width="36.42578125" bestFit="1" customWidth="1"/>
    <col min="12941" max="12941" width="48.7109375" bestFit="1" customWidth="1"/>
    <col min="12942" max="12942" width="71.85546875" bestFit="1" customWidth="1"/>
    <col min="12943" max="12943" width="18.140625" bestFit="1" customWidth="1"/>
    <col min="12944" max="12944" width="19.42578125" bestFit="1" customWidth="1"/>
    <col min="12945" max="12945" width="25.85546875" bestFit="1" customWidth="1"/>
    <col min="12946" max="12946" width="10.5703125" bestFit="1" customWidth="1"/>
    <col min="12947" max="12947" width="13.85546875" bestFit="1" customWidth="1"/>
    <col min="12948" max="12948" width="60" bestFit="1" customWidth="1"/>
    <col min="12949" max="12949" width="22.28515625" bestFit="1" customWidth="1"/>
    <col min="12950" max="12950" width="28.85546875" bestFit="1" customWidth="1"/>
    <col min="12951" max="12951" width="18.28515625" bestFit="1" customWidth="1"/>
    <col min="12952" max="12952" width="19.7109375" bestFit="1" customWidth="1"/>
    <col min="12953" max="12953" width="24.7109375" bestFit="1" customWidth="1"/>
    <col min="12954" max="12954" width="22.5703125" bestFit="1" customWidth="1"/>
    <col min="13191" max="13191" width="24.28515625" bestFit="1" customWidth="1"/>
    <col min="13192" max="13192" width="8.28515625" bestFit="1" customWidth="1"/>
    <col min="13193" max="13193" width="13.28515625" bestFit="1" customWidth="1"/>
    <col min="13194" max="13194" width="19.7109375" bestFit="1" customWidth="1"/>
    <col min="13195" max="13195" width="28.140625" bestFit="1" customWidth="1"/>
    <col min="13196" max="13196" width="36.42578125" bestFit="1" customWidth="1"/>
    <col min="13197" max="13197" width="48.7109375" bestFit="1" customWidth="1"/>
    <col min="13198" max="13198" width="71.85546875" bestFit="1" customWidth="1"/>
    <col min="13199" max="13199" width="18.140625" bestFit="1" customWidth="1"/>
    <col min="13200" max="13200" width="19.42578125" bestFit="1" customWidth="1"/>
    <col min="13201" max="13201" width="25.85546875" bestFit="1" customWidth="1"/>
    <col min="13202" max="13202" width="10.5703125" bestFit="1" customWidth="1"/>
    <col min="13203" max="13203" width="13.85546875" bestFit="1" customWidth="1"/>
    <col min="13204" max="13204" width="60" bestFit="1" customWidth="1"/>
    <col min="13205" max="13205" width="22.28515625" bestFit="1" customWidth="1"/>
    <col min="13206" max="13206" width="28.85546875" bestFit="1" customWidth="1"/>
    <col min="13207" max="13207" width="18.28515625" bestFit="1" customWidth="1"/>
    <col min="13208" max="13208" width="19.7109375" bestFit="1" customWidth="1"/>
    <col min="13209" max="13209" width="24.7109375" bestFit="1" customWidth="1"/>
    <col min="13210" max="13210" width="22.5703125" bestFit="1" customWidth="1"/>
    <col min="13447" max="13447" width="24.28515625" bestFit="1" customWidth="1"/>
    <col min="13448" max="13448" width="8.28515625" bestFit="1" customWidth="1"/>
    <col min="13449" max="13449" width="13.28515625" bestFit="1" customWidth="1"/>
    <col min="13450" max="13450" width="19.7109375" bestFit="1" customWidth="1"/>
    <col min="13451" max="13451" width="28.140625" bestFit="1" customWidth="1"/>
    <col min="13452" max="13452" width="36.42578125" bestFit="1" customWidth="1"/>
    <col min="13453" max="13453" width="48.7109375" bestFit="1" customWidth="1"/>
    <col min="13454" max="13454" width="71.85546875" bestFit="1" customWidth="1"/>
    <col min="13455" max="13455" width="18.140625" bestFit="1" customWidth="1"/>
    <col min="13456" max="13456" width="19.42578125" bestFit="1" customWidth="1"/>
    <col min="13457" max="13457" width="25.85546875" bestFit="1" customWidth="1"/>
    <col min="13458" max="13458" width="10.5703125" bestFit="1" customWidth="1"/>
    <col min="13459" max="13459" width="13.85546875" bestFit="1" customWidth="1"/>
    <col min="13460" max="13460" width="60" bestFit="1" customWidth="1"/>
    <col min="13461" max="13461" width="22.28515625" bestFit="1" customWidth="1"/>
    <col min="13462" max="13462" width="28.85546875" bestFit="1" customWidth="1"/>
    <col min="13463" max="13463" width="18.28515625" bestFit="1" customWidth="1"/>
    <col min="13464" max="13464" width="19.7109375" bestFit="1" customWidth="1"/>
    <col min="13465" max="13465" width="24.7109375" bestFit="1" customWidth="1"/>
    <col min="13466" max="13466" width="22.5703125" bestFit="1" customWidth="1"/>
    <col min="13703" max="13703" width="24.28515625" bestFit="1" customWidth="1"/>
    <col min="13704" max="13704" width="8.28515625" bestFit="1" customWidth="1"/>
    <col min="13705" max="13705" width="13.28515625" bestFit="1" customWidth="1"/>
    <col min="13706" max="13706" width="19.7109375" bestFit="1" customWidth="1"/>
    <col min="13707" max="13707" width="28.140625" bestFit="1" customWidth="1"/>
    <col min="13708" max="13708" width="36.42578125" bestFit="1" customWidth="1"/>
    <col min="13709" max="13709" width="48.7109375" bestFit="1" customWidth="1"/>
    <col min="13710" max="13710" width="71.85546875" bestFit="1" customWidth="1"/>
    <col min="13711" max="13711" width="18.140625" bestFit="1" customWidth="1"/>
    <col min="13712" max="13712" width="19.42578125" bestFit="1" customWidth="1"/>
    <col min="13713" max="13713" width="25.85546875" bestFit="1" customWidth="1"/>
    <col min="13714" max="13714" width="10.5703125" bestFit="1" customWidth="1"/>
    <col min="13715" max="13715" width="13.85546875" bestFit="1" customWidth="1"/>
    <col min="13716" max="13716" width="60" bestFit="1" customWidth="1"/>
    <col min="13717" max="13717" width="22.28515625" bestFit="1" customWidth="1"/>
    <col min="13718" max="13718" width="28.85546875" bestFit="1" customWidth="1"/>
    <col min="13719" max="13719" width="18.28515625" bestFit="1" customWidth="1"/>
    <col min="13720" max="13720" width="19.7109375" bestFit="1" customWidth="1"/>
    <col min="13721" max="13721" width="24.7109375" bestFit="1" customWidth="1"/>
    <col min="13722" max="13722" width="22.5703125" bestFit="1" customWidth="1"/>
    <col min="13959" max="13959" width="24.28515625" bestFit="1" customWidth="1"/>
    <col min="13960" max="13960" width="8.28515625" bestFit="1" customWidth="1"/>
    <col min="13961" max="13961" width="13.28515625" bestFit="1" customWidth="1"/>
    <col min="13962" max="13962" width="19.7109375" bestFit="1" customWidth="1"/>
    <col min="13963" max="13963" width="28.140625" bestFit="1" customWidth="1"/>
    <col min="13964" max="13964" width="36.42578125" bestFit="1" customWidth="1"/>
    <col min="13965" max="13965" width="48.7109375" bestFit="1" customWidth="1"/>
    <col min="13966" max="13966" width="71.85546875" bestFit="1" customWidth="1"/>
    <col min="13967" max="13967" width="18.140625" bestFit="1" customWidth="1"/>
    <col min="13968" max="13968" width="19.42578125" bestFit="1" customWidth="1"/>
    <col min="13969" max="13969" width="25.85546875" bestFit="1" customWidth="1"/>
    <col min="13970" max="13970" width="10.5703125" bestFit="1" customWidth="1"/>
    <col min="13971" max="13971" width="13.85546875" bestFit="1" customWidth="1"/>
    <col min="13972" max="13972" width="60" bestFit="1" customWidth="1"/>
    <col min="13973" max="13973" width="22.28515625" bestFit="1" customWidth="1"/>
    <col min="13974" max="13974" width="28.85546875" bestFit="1" customWidth="1"/>
    <col min="13975" max="13975" width="18.28515625" bestFit="1" customWidth="1"/>
    <col min="13976" max="13976" width="19.7109375" bestFit="1" customWidth="1"/>
    <col min="13977" max="13977" width="24.7109375" bestFit="1" customWidth="1"/>
    <col min="13978" max="13978" width="22.5703125" bestFit="1" customWidth="1"/>
    <col min="14215" max="14215" width="24.28515625" bestFit="1" customWidth="1"/>
    <col min="14216" max="14216" width="8.28515625" bestFit="1" customWidth="1"/>
    <col min="14217" max="14217" width="13.28515625" bestFit="1" customWidth="1"/>
    <col min="14218" max="14218" width="19.7109375" bestFit="1" customWidth="1"/>
    <col min="14219" max="14219" width="28.140625" bestFit="1" customWidth="1"/>
    <col min="14220" max="14220" width="36.42578125" bestFit="1" customWidth="1"/>
    <col min="14221" max="14221" width="48.7109375" bestFit="1" customWidth="1"/>
    <col min="14222" max="14222" width="71.85546875" bestFit="1" customWidth="1"/>
    <col min="14223" max="14223" width="18.140625" bestFit="1" customWidth="1"/>
    <col min="14224" max="14224" width="19.42578125" bestFit="1" customWidth="1"/>
    <col min="14225" max="14225" width="25.85546875" bestFit="1" customWidth="1"/>
    <col min="14226" max="14226" width="10.5703125" bestFit="1" customWidth="1"/>
    <col min="14227" max="14227" width="13.85546875" bestFit="1" customWidth="1"/>
    <col min="14228" max="14228" width="60" bestFit="1" customWidth="1"/>
    <col min="14229" max="14229" width="22.28515625" bestFit="1" customWidth="1"/>
    <col min="14230" max="14230" width="28.85546875" bestFit="1" customWidth="1"/>
    <col min="14231" max="14231" width="18.28515625" bestFit="1" customWidth="1"/>
    <col min="14232" max="14232" width="19.7109375" bestFit="1" customWidth="1"/>
    <col min="14233" max="14233" width="24.7109375" bestFit="1" customWidth="1"/>
    <col min="14234" max="14234" width="22.5703125" bestFit="1" customWidth="1"/>
    <col min="14471" max="14471" width="24.28515625" bestFit="1" customWidth="1"/>
    <col min="14472" max="14472" width="8.28515625" bestFit="1" customWidth="1"/>
    <col min="14473" max="14473" width="13.28515625" bestFit="1" customWidth="1"/>
    <col min="14474" max="14474" width="19.7109375" bestFit="1" customWidth="1"/>
    <col min="14475" max="14475" width="28.140625" bestFit="1" customWidth="1"/>
    <col min="14476" max="14476" width="36.42578125" bestFit="1" customWidth="1"/>
    <col min="14477" max="14477" width="48.7109375" bestFit="1" customWidth="1"/>
    <col min="14478" max="14478" width="71.85546875" bestFit="1" customWidth="1"/>
    <col min="14479" max="14479" width="18.140625" bestFit="1" customWidth="1"/>
    <col min="14480" max="14480" width="19.42578125" bestFit="1" customWidth="1"/>
    <col min="14481" max="14481" width="25.85546875" bestFit="1" customWidth="1"/>
    <col min="14482" max="14482" width="10.5703125" bestFit="1" customWidth="1"/>
    <col min="14483" max="14483" width="13.85546875" bestFit="1" customWidth="1"/>
    <col min="14484" max="14484" width="60" bestFit="1" customWidth="1"/>
    <col min="14485" max="14485" width="22.28515625" bestFit="1" customWidth="1"/>
    <col min="14486" max="14486" width="28.85546875" bestFit="1" customWidth="1"/>
    <col min="14487" max="14487" width="18.28515625" bestFit="1" customWidth="1"/>
    <col min="14488" max="14488" width="19.7109375" bestFit="1" customWidth="1"/>
    <col min="14489" max="14489" width="24.7109375" bestFit="1" customWidth="1"/>
    <col min="14490" max="14490" width="22.5703125" bestFit="1" customWidth="1"/>
    <col min="14727" max="14727" width="24.28515625" bestFit="1" customWidth="1"/>
    <col min="14728" max="14728" width="8.28515625" bestFit="1" customWidth="1"/>
    <col min="14729" max="14729" width="13.28515625" bestFit="1" customWidth="1"/>
    <col min="14730" max="14730" width="19.7109375" bestFit="1" customWidth="1"/>
    <col min="14731" max="14731" width="28.140625" bestFit="1" customWidth="1"/>
    <col min="14732" max="14732" width="36.42578125" bestFit="1" customWidth="1"/>
    <col min="14733" max="14733" width="48.7109375" bestFit="1" customWidth="1"/>
    <col min="14734" max="14734" width="71.85546875" bestFit="1" customWidth="1"/>
    <col min="14735" max="14735" width="18.140625" bestFit="1" customWidth="1"/>
    <col min="14736" max="14736" width="19.42578125" bestFit="1" customWidth="1"/>
    <col min="14737" max="14737" width="25.85546875" bestFit="1" customWidth="1"/>
    <col min="14738" max="14738" width="10.5703125" bestFit="1" customWidth="1"/>
    <col min="14739" max="14739" width="13.85546875" bestFit="1" customWidth="1"/>
    <col min="14740" max="14740" width="60" bestFit="1" customWidth="1"/>
    <col min="14741" max="14741" width="22.28515625" bestFit="1" customWidth="1"/>
    <col min="14742" max="14742" width="28.85546875" bestFit="1" customWidth="1"/>
    <col min="14743" max="14743" width="18.28515625" bestFit="1" customWidth="1"/>
    <col min="14744" max="14744" width="19.7109375" bestFit="1" customWidth="1"/>
    <col min="14745" max="14745" width="24.7109375" bestFit="1" customWidth="1"/>
    <col min="14746" max="14746" width="22.5703125" bestFit="1" customWidth="1"/>
    <col min="14983" max="14983" width="24.28515625" bestFit="1" customWidth="1"/>
    <col min="14984" max="14984" width="8.28515625" bestFit="1" customWidth="1"/>
    <col min="14985" max="14985" width="13.28515625" bestFit="1" customWidth="1"/>
    <col min="14986" max="14986" width="19.7109375" bestFit="1" customWidth="1"/>
    <col min="14987" max="14987" width="28.140625" bestFit="1" customWidth="1"/>
    <col min="14988" max="14988" width="36.42578125" bestFit="1" customWidth="1"/>
    <col min="14989" max="14989" width="48.7109375" bestFit="1" customWidth="1"/>
    <col min="14990" max="14990" width="71.85546875" bestFit="1" customWidth="1"/>
    <col min="14991" max="14991" width="18.140625" bestFit="1" customWidth="1"/>
    <col min="14992" max="14992" width="19.42578125" bestFit="1" customWidth="1"/>
    <col min="14993" max="14993" width="25.85546875" bestFit="1" customWidth="1"/>
    <col min="14994" max="14994" width="10.5703125" bestFit="1" customWidth="1"/>
    <col min="14995" max="14995" width="13.85546875" bestFit="1" customWidth="1"/>
    <col min="14996" max="14996" width="60" bestFit="1" customWidth="1"/>
    <col min="14997" max="14997" width="22.28515625" bestFit="1" customWidth="1"/>
    <col min="14998" max="14998" width="28.85546875" bestFit="1" customWidth="1"/>
    <col min="14999" max="14999" width="18.28515625" bestFit="1" customWidth="1"/>
    <col min="15000" max="15000" width="19.7109375" bestFit="1" customWidth="1"/>
    <col min="15001" max="15001" width="24.7109375" bestFit="1" customWidth="1"/>
    <col min="15002" max="15002" width="22.5703125" bestFit="1" customWidth="1"/>
    <col min="15239" max="15239" width="24.28515625" bestFit="1" customWidth="1"/>
    <col min="15240" max="15240" width="8.28515625" bestFit="1" customWidth="1"/>
    <col min="15241" max="15241" width="13.28515625" bestFit="1" customWidth="1"/>
    <col min="15242" max="15242" width="19.7109375" bestFit="1" customWidth="1"/>
    <col min="15243" max="15243" width="28.140625" bestFit="1" customWidth="1"/>
    <col min="15244" max="15244" width="36.42578125" bestFit="1" customWidth="1"/>
    <col min="15245" max="15245" width="48.7109375" bestFit="1" customWidth="1"/>
    <col min="15246" max="15246" width="71.85546875" bestFit="1" customWidth="1"/>
    <col min="15247" max="15247" width="18.140625" bestFit="1" customWidth="1"/>
    <col min="15248" max="15248" width="19.42578125" bestFit="1" customWidth="1"/>
    <col min="15249" max="15249" width="25.85546875" bestFit="1" customWidth="1"/>
    <col min="15250" max="15250" width="10.5703125" bestFit="1" customWidth="1"/>
    <col min="15251" max="15251" width="13.85546875" bestFit="1" customWidth="1"/>
    <col min="15252" max="15252" width="60" bestFit="1" customWidth="1"/>
    <col min="15253" max="15253" width="22.28515625" bestFit="1" customWidth="1"/>
    <col min="15254" max="15254" width="28.85546875" bestFit="1" customWidth="1"/>
    <col min="15255" max="15255" width="18.28515625" bestFit="1" customWidth="1"/>
    <col min="15256" max="15256" width="19.7109375" bestFit="1" customWidth="1"/>
    <col min="15257" max="15257" width="24.7109375" bestFit="1" customWidth="1"/>
    <col min="15258" max="15258" width="22.5703125" bestFit="1" customWidth="1"/>
    <col min="15495" max="15495" width="24.28515625" bestFit="1" customWidth="1"/>
    <col min="15496" max="15496" width="8.28515625" bestFit="1" customWidth="1"/>
    <col min="15497" max="15497" width="13.28515625" bestFit="1" customWidth="1"/>
    <col min="15498" max="15498" width="19.7109375" bestFit="1" customWidth="1"/>
    <col min="15499" max="15499" width="28.140625" bestFit="1" customWidth="1"/>
    <col min="15500" max="15500" width="36.42578125" bestFit="1" customWidth="1"/>
    <col min="15501" max="15501" width="48.7109375" bestFit="1" customWidth="1"/>
    <col min="15502" max="15502" width="71.85546875" bestFit="1" customWidth="1"/>
    <col min="15503" max="15503" width="18.140625" bestFit="1" customWidth="1"/>
    <col min="15504" max="15504" width="19.42578125" bestFit="1" customWidth="1"/>
    <col min="15505" max="15505" width="25.85546875" bestFit="1" customWidth="1"/>
    <col min="15506" max="15506" width="10.5703125" bestFit="1" customWidth="1"/>
    <col min="15507" max="15507" width="13.85546875" bestFit="1" customWidth="1"/>
    <col min="15508" max="15508" width="60" bestFit="1" customWidth="1"/>
    <col min="15509" max="15509" width="22.28515625" bestFit="1" customWidth="1"/>
    <col min="15510" max="15510" width="28.85546875" bestFit="1" customWidth="1"/>
    <col min="15511" max="15511" width="18.28515625" bestFit="1" customWidth="1"/>
    <col min="15512" max="15512" width="19.7109375" bestFit="1" customWidth="1"/>
    <col min="15513" max="15513" width="24.7109375" bestFit="1" customWidth="1"/>
    <col min="15514" max="15514" width="22.5703125" bestFit="1" customWidth="1"/>
    <col min="15751" max="15751" width="24.28515625" bestFit="1" customWidth="1"/>
    <col min="15752" max="15752" width="8.28515625" bestFit="1" customWidth="1"/>
    <col min="15753" max="15753" width="13.28515625" bestFit="1" customWidth="1"/>
    <col min="15754" max="15754" width="19.7109375" bestFit="1" customWidth="1"/>
    <col min="15755" max="15755" width="28.140625" bestFit="1" customWidth="1"/>
    <col min="15756" max="15756" width="36.42578125" bestFit="1" customWidth="1"/>
    <col min="15757" max="15757" width="48.7109375" bestFit="1" customWidth="1"/>
    <col min="15758" max="15758" width="71.85546875" bestFit="1" customWidth="1"/>
    <col min="15759" max="15759" width="18.140625" bestFit="1" customWidth="1"/>
    <col min="15760" max="15760" width="19.42578125" bestFit="1" customWidth="1"/>
    <col min="15761" max="15761" width="25.85546875" bestFit="1" customWidth="1"/>
    <col min="15762" max="15762" width="10.5703125" bestFit="1" customWidth="1"/>
    <col min="15763" max="15763" width="13.85546875" bestFit="1" customWidth="1"/>
    <col min="15764" max="15764" width="60" bestFit="1" customWidth="1"/>
    <col min="15765" max="15765" width="22.28515625" bestFit="1" customWidth="1"/>
    <col min="15766" max="15766" width="28.85546875" bestFit="1" customWidth="1"/>
    <col min="15767" max="15767" width="18.28515625" bestFit="1" customWidth="1"/>
    <col min="15768" max="15768" width="19.7109375" bestFit="1" customWidth="1"/>
    <col min="15769" max="15769" width="24.7109375" bestFit="1" customWidth="1"/>
    <col min="15770" max="15770" width="22.5703125" bestFit="1" customWidth="1"/>
    <col min="16007" max="16007" width="24.28515625" bestFit="1" customWidth="1"/>
    <col min="16008" max="16008" width="8.28515625" bestFit="1" customWidth="1"/>
    <col min="16009" max="16009" width="13.28515625" bestFit="1" customWidth="1"/>
    <col min="16010" max="16010" width="19.7109375" bestFit="1" customWidth="1"/>
    <col min="16011" max="16011" width="28.140625" bestFit="1" customWidth="1"/>
    <col min="16012" max="16012" width="36.42578125" bestFit="1" customWidth="1"/>
    <col min="16013" max="16013" width="48.7109375" bestFit="1" customWidth="1"/>
    <col min="16014" max="16014" width="71.85546875" bestFit="1" customWidth="1"/>
    <col min="16015" max="16015" width="18.140625" bestFit="1" customWidth="1"/>
    <col min="16016" max="16016" width="19.42578125" bestFit="1" customWidth="1"/>
    <col min="16017" max="16017" width="25.85546875" bestFit="1" customWidth="1"/>
    <col min="16018" max="16018" width="10.5703125" bestFit="1" customWidth="1"/>
    <col min="16019" max="16019" width="13.85546875" bestFit="1" customWidth="1"/>
    <col min="16020" max="16020" width="60" bestFit="1" customWidth="1"/>
    <col min="16021" max="16021" width="22.28515625" bestFit="1" customWidth="1"/>
    <col min="16022" max="16022" width="28.85546875" bestFit="1" customWidth="1"/>
    <col min="16023" max="16023" width="18.28515625" bestFit="1" customWidth="1"/>
    <col min="16024" max="16024" width="19.7109375" bestFit="1" customWidth="1"/>
    <col min="16025" max="16025" width="24.7109375" bestFit="1" customWidth="1"/>
    <col min="16026" max="16026" width="22.5703125" bestFit="1" customWidth="1"/>
  </cols>
  <sheetData>
    <row r="1" spans="1:76" ht="12.75" customHeight="1">
      <c r="B1" s="3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6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17"/>
      <c r="AQ1" s="17"/>
      <c r="AR1" s="17"/>
      <c r="AS1" s="17"/>
      <c r="AT1" s="17"/>
      <c r="AU1" s="17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76" ht="12.75" customHeight="1">
      <c r="B2" s="14"/>
      <c r="C2" s="23"/>
      <c r="D2" s="13"/>
      <c r="E2" s="13"/>
      <c r="F2" s="1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18"/>
      <c r="AQ2" s="18"/>
      <c r="AR2" s="18"/>
      <c r="AS2" s="18"/>
      <c r="AT2" s="18"/>
      <c r="AU2" s="18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76" ht="12.75" customHeight="1">
      <c r="B3" s="14"/>
      <c r="C3" s="23"/>
      <c r="D3" s="13"/>
      <c r="E3" s="13"/>
      <c r="F3" s="1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18"/>
      <c r="AQ3" s="18"/>
      <c r="AR3" s="18"/>
      <c r="AS3" s="18"/>
      <c r="AT3" s="18"/>
      <c r="AU3" s="18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76" ht="54.75" customHeight="1">
      <c r="B4" s="4"/>
      <c r="C4" s="24"/>
      <c r="D4" s="4"/>
      <c r="E4" s="4"/>
      <c r="F4" s="4"/>
      <c r="G4" s="4"/>
      <c r="H4" s="4"/>
      <c r="I4" s="4"/>
      <c r="J4" s="4"/>
      <c r="K4" s="4"/>
      <c r="L4" s="4"/>
      <c r="M4" s="179"/>
      <c r="N4" s="180"/>
      <c r="O4" s="180"/>
      <c r="P4" s="180"/>
      <c r="Q4" s="307" t="s">
        <v>172</v>
      </c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9"/>
      <c r="AO4" s="4"/>
      <c r="AP4" s="18"/>
      <c r="AQ4" s="18"/>
      <c r="AR4" s="18"/>
      <c r="AS4" s="18"/>
      <c r="AT4" s="18"/>
      <c r="AU4" s="18"/>
      <c r="AW4" s="304" t="s">
        <v>219</v>
      </c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6"/>
      <c r="BI4" s="177"/>
      <c r="BJ4" s="178"/>
    </row>
    <row r="5" spans="1:76" s="5" customFormat="1" ht="115.5" customHeight="1">
      <c r="B5" s="6"/>
      <c r="C5" s="25"/>
      <c r="D5" s="312" t="s">
        <v>171</v>
      </c>
      <c r="E5" s="312"/>
      <c r="F5" s="312"/>
      <c r="G5" s="312"/>
      <c r="H5" s="312"/>
      <c r="I5" s="312"/>
      <c r="J5" s="312"/>
      <c r="K5" s="312"/>
      <c r="L5" s="6"/>
      <c r="M5" s="310" t="s">
        <v>191</v>
      </c>
      <c r="N5" s="316" t="s">
        <v>192</v>
      </c>
      <c r="O5" s="320" t="s">
        <v>193</v>
      </c>
      <c r="P5" s="316" t="s">
        <v>197</v>
      </c>
      <c r="Q5" s="328" t="s">
        <v>211</v>
      </c>
      <c r="R5" s="322" t="s">
        <v>28</v>
      </c>
      <c r="S5" s="323"/>
      <c r="T5" s="323"/>
      <c r="U5" s="324"/>
      <c r="V5" s="325" t="s">
        <v>97</v>
      </c>
      <c r="W5" s="326"/>
      <c r="X5" s="326"/>
      <c r="Y5" s="327"/>
      <c r="Z5" s="322" t="s">
        <v>181</v>
      </c>
      <c r="AA5" s="323"/>
      <c r="AB5" s="323"/>
      <c r="AC5" s="324"/>
      <c r="AD5" s="322" t="s">
        <v>173</v>
      </c>
      <c r="AE5" s="323"/>
      <c r="AF5" s="323"/>
      <c r="AG5" s="324"/>
      <c r="AH5" s="80"/>
      <c r="AI5" s="318" t="s">
        <v>183</v>
      </c>
      <c r="AJ5" s="319"/>
      <c r="AK5" s="319"/>
      <c r="AL5" s="318" t="s">
        <v>195</v>
      </c>
      <c r="AM5" s="319"/>
      <c r="AN5" s="319"/>
      <c r="AO5" s="81"/>
      <c r="AP5" s="313" t="s">
        <v>150</v>
      </c>
      <c r="AQ5" s="314"/>
      <c r="AR5" s="314"/>
      <c r="AS5" s="314"/>
      <c r="AT5" s="314"/>
      <c r="AU5" s="315"/>
      <c r="AV5" s="82"/>
      <c r="AW5" s="287" t="s">
        <v>28</v>
      </c>
      <c r="AX5" s="288"/>
      <c r="AY5" s="289"/>
      <c r="AZ5" s="287" t="s">
        <v>97</v>
      </c>
      <c r="BA5" s="288"/>
      <c r="BB5" s="289"/>
      <c r="BC5" s="287" t="s">
        <v>181</v>
      </c>
      <c r="BD5" s="288"/>
      <c r="BE5" s="289"/>
      <c r="BF5" s="287" t="s">
        <v>173</v>
      </c>
      <c r="BG5" s="288"/>
      <c r="BH5" s="289"/>
      <c r="BI5" s="160" t="s">
        <v>183</v>
      </c>
      <c r="BJ5" s="160" t="s">
        <v>195</v>
      </c>
    </row>
    <row r="6" spans="1:76" s="5" customFormat="1" ht="204" customHeight="1">
      <c r="A6" s="120" t="s">
        <v>3</v>
      </c>
      <c r="B6" s="121" t="s">
        <v>4</v>
      </c>
      <c r="C6" s="122" t="s">
        <v>157</v>
      </c>
      <c r="D6" s="78" t="s">
        <v>143</v>
      </c>
      <c r="E6" s="78" t="s">
        <v>173</v>
      </c>
      <c r="F6" s="79" t="s">
        <v>155</v>
      </c>
      <c r="G6" s="78" t="s">
        <v>139</v>
      </c>
      <c r="H6" s="78" t="s">
        <v>190</v>
      </c>
      <c r="I6" s="79" t="s">
        <v>156</v>
      </c>
      <c r="J6" s="78" t="s">
        <v>140</v>
      </c>
      <c r="K6" s="78" t="s">
        <v>206</v>
      </c>
      <c r="M6" s="311"/>
      <c r="N6" s="317"/>
      <c r="O6" s="321"/>
      <c r="P6" s="317"/>
      <c r="Q6" s="329"/>
      <c r="R6" s="71" t="s">
        <v>178</v>
      </c>
      <c r="S6" s="72" t="s">
        <v>180</v>
      </c>
      <c r="T6" s="73" t="s">
        <v>179</v>
      </c>
      <c r="U6" s="65" t="s">
        <v>194</v>
      </c>
      <c r="V6" s="71" t="s">
        <v>178</v>
      </c>
      <c r="W6" s="72" t="s">
        <v>180</v>
      </c>
      <c r="X6" s="73" t="s">
        <v>179</v>
      </c>
      <c r="Y6" s="65" t="s">
        <v>194</v>
      </c>
      <c r="Z6" s="71" t="s">
        <v>178</v>
      </c>
      <c r="AA6" s="72" t="s">
        <v>180</v>
      </c>
      <c r="AB6" s="73" t="s">
        <v>179</v>
      </c>
      <c r="AC6" s="65" t="s">
        <v>194</v>
      </c>
      <c r="AD6" s="74" t="s">
        <v>178</v>
      </c>
      <c r="AE6" s="75" t="s">
        <v>180</v>
      </c>
      <c r="AF6" s="76" t="s">
        <v>179</v>
      </c>
      <c r="AG6" s="65" t="s">
        <v>194</v>
      </c>
      <c r="AH6" s="56"/>
      <c r="AI6" s="77" t="s">
        <v>178</v>
      </c>
      <c r="AJ6" s="72" t="s">
        <v>180</v>
      </c>
      <c r="AK6" s="77" t="s">
        <v>179</v>
      </c>
      <c r="AL6" s="77" t="s">
        <v>178</v>
      </c>
      <c r="AM6" s="72" t="s">
        <v>180</v>
      </c>
      <c r="AN6" s="77" t="s">
        <v>179</v>
      </c>
      <c r="AO6" s="6"/>
      <c r="AP6" s="162" t="s">
        <v>144</v>
      </c>
      <c r="AQ6" s="163" t="s">
        <v>152</v>
      </c>
      <c r="AR6" s="162" t="s">
        <v>146</v>
      </c>
      <c r="AS6" s="163" t="s">
        <v>148</v>
      </c>
      <c r="AT6" s="163" t="s">
        <v>149</v>
      </c>
      <c r="AU6" s="163" t="s">
        <v>151</v>
      </c>
      <c r="AW6" s="131" t="s">
        <v>196</v>
      </c>
      <c r="AX6" s="164" t="s">
        <v>209</v>
      </c>
      <c r="AY6" s="132" t="s">
        <v>210</v>
      </c>
      <c r="AZ6" s="131" t="s">
        <v>196</v>
      </c>
      <c r="BA6" s="164" t="s">
        <v>209</v>
      </c>
      <c r="BB6" s="132" t="s">
        <v>210</v>
      </c>
      <c r="BC6" s="131" t="s">
        <v>196</v>
      </c>
      <c r="BD6" s="164" t="s">
        <v>209</v>
      </c>
      <c r="BE6" s="132" t="s">
        <v>210</v>
      </c>
      <c r="BF6" s="131" t="s">
        <v>196</v>
      </c>
      <c r="BG6" s="164" t="s">
        <v>209</v>
      </c>
      <c r="BH6" s="132" t="s">
        <v>210</v>
      </c>
      <c r="BI6" s="83" t="s">
        <v>196</v>
      </c>
      <c r="BJ6" s="83" t="s">
        <v>196</v>
      </c>
    </row>
    <row r="7" spans="1:76" s="5" customFormat="1" ht="124.5" customHeight="1">
      <c r="A7" s="111" t="s">
        <v>39</v>
      </c>
      <c r="B7" s="112" t="s">
        <v>72</v>
      </c>
      <c r="C7" s="113"/>
      <c r="D7" s="86">
        <f>COUNTIFS(DOLUKADROLAR!$G$2:$G$988,B7,DOLUKADROLAR!$A$2:$A$988,"PROFESÖR")+COUNTIFS(DOLUKADROLAR!$G$2:$G$988,B7,DOLUKADROLAR!$A$2:$A$988,"DOÇENT")+COUNTIFS(DOLUKADROLAR!$G$2:$G$988,B7,DOLUKADROLAR!$A$2:$A$988,"DOKTOR ÖĞRETİM ÜYESİ")</f>
        <v>0</v>
      </c>
      <c r="E7" s="86">
        <f>COUNTIFS(DOLUKADROLAR!$G$2:$G$988,B7,DOLUKADROLAR!$A$2:$A$988,"DERSÖĞRETİM GÖREVLİSİ")</f>
        <v>0</v>
      </c>
      <c r="F7" s="109">
        <f>IFERROR(VLOOKUP($B7,ASGARIOUVENORM!$B$2:$C$99,2,0),"")</f>
        <v>0</v>
      </c>
      <c r="G7" s="30" t="str">
        <f>IF(D7&gt;=$F7,"YOK","AÇIK VAR")</f>
        <v>YOK</v>
      </c>
      <c r="H7" s="86">
        <f>IFERROR(D7-$F7,0)</f>
        <v>0</v>
      </c>
      <c r="I7" s="109">
        <f>IFERROR(VLOOKUP($B7,ASGARIOUVENORM!$B$2:$D$99,3,0),"")</f>
        <v>0</v>
      </c>
      <c r="J7" s="30" t="str">
        <f>IF(D7+E7&gt;=$I7,"YOK","AÇIK VAR")</f>
        <v>YOK</v>
      </c>
      <c r="K7" s="86">
        <f>IFERROR(D7+E7-$I7,0)</f>
        <v>0</v>
      </c>
      <c r="L7" s="31"/>
      <c r="M7" s="127">
        <f>COUNTIFS(DOLUKADROLAR!$G$2:$G$988,B7,DOLUKADROLAR!$A$2:$A$988,"PROFESÖR")+COUNTIFS(DOLUKADROLAR!$G$2:$G$988,B7,DOLUKADROLAR!$A$2:$A$988,"DOÇENT")+COUNTIFS(DOLUKADROLAR!$G$2:$G$988,B7,DOLUKADROLAR!$A$2:$A$988,"DOKTOR ÖĞRETİM ÜYESİ")+COUNTIFS(DOLUKADROLAR!$G$2:$G$988,B7,DOLUKADROLAR!$A$2:$A$988,"DERSÖĞRETİM GÖREVLİSİ")+COUNTIFS(DOLUKADROLAR!$G$2:$G$988,B7,DOLUKADROLAR!$A$2:$A$988,"UYGÖĞRETİM GÖREVLİSİ")+COUNTIFS(DOLUKADROLAR!$G$2:$G$988,B7,DOLUKADROLAR!$A$2:$A$988,"ARAŞTIRMA GÖREVLİSİ")</f>
        <v>0</v>
      </c>
      <c r="N7" s="84">
        <f>ROUNDDOWN(((D7+E7)*2/3),0)</f>
        <v>0</v>
      </c>
      <c r="O7" s="107">
        <f>ROUNDDOWN(((D7+E7+T7+X7+AB7+AF7)*2/3),0)</f>
        <v>0</v>
      </c>
      <c r="P7" s="84">
        <f>ROUNDDOWN(((D7+E7+S7+T7+W7+X7+AA7+AB7+AE7+AF7)*2/3),0)</f>
        <v>0</v>
      </c>
      <c r="Q7" s="171">
        <f>ROUNDDOWN(((D7+E7+S7+T7+W7+X7+AA7+AB7+AE7+AF7+AW7+AZ7+BC7+BF7+AX7+BA7+BD7+BG7)*2/3),0)</f>
        <v>0</v>
      </c>
      <c r="R7" s="85">
        <f>COUNTIFS(DOLUKADROLAR!$G$2:$G$988,B7,DOLUKADROLAR!$A$2:$A$988,"PROFESÖR")</f>
        <v>0</v>
      </c>
      <c r="S7" s="86">
        <f>COUNTIFS(AKTARIM!$B$2:$B$823,B7,AKTARIM!$D$2:$D$823,"PROFESÖR")</f>
        <v>0</v>
      </c>
      <c r="T7" s="87">
        <f>COUNTIFS(ILAN!$B$2:$B$816,B7,ILAN!$D$2:$D$816,"PROFESÖR")</f>
        <v>0</v>
      </c>
      <c r="U7" s="88" t="str">
        <f>IF($R7+$T7&gt;=$O7,"!","")</f>
        <v>!</v>
      </c>
      <c r="V7" s="85">
        <f>COUNTIFS(DOLUKADROLAR!$G$2:$G$988,B7,DOLUKADROLAR!$A$2:$A$988,"DOÇENT")</f>
        <v>0</v>
      </c>
      <c r="W7" s="86">
        <f>COUNTIFS(AKTARIM!$B$2:$B$823,B7,AKTARIM!$D$2:$D$823,"DOÇENT")</f>
        <v>0</v>
      </c>
      <c r="X7" s="87">
        <f>COUNTIFS(ILAN!$B$2:$B$816,B7,ILAN!$D$2:$D$816,"DOÇENT")</f>
        <v>0</v>
      </c>
      <c r="Y7" s="88" t="str">
        <f>IF($V7+$X7&gt;=$O7,"!","")</f>
        <v>!</v>
      </c>
      <c r="Z7" s="85">
        <f>COUNTIFS(DOLUKADROLAR!$G$2:$G$988,B7,DOLUKADROLAR!$A$2:$A$988,"DOKTOR ÖĞRETİM ÜYESİ")</f>
        <v>0</v>
      </c>
      <c r="AA7" s="86">
        <f>COUNTIFS(AKTARIM!$B$2:$B$823,B7,AKTARIM!$D$2:$D$823,"DOKTOR ÖĞRETİM ÜYESİ")</f>
        <v>0</v>
      </c>
      <c r="AB7" s="87">
        <f>COUNTIFS(ILAN!$B$2:$B$816,B7,ILAN!$D$2:$D$816,"DOKTOR ÖĞRETİM ÜYESİ")</f>
        <v>0</v>
      </c>
      <c r="AC7" s="88" t="str">
        <f>IF($Z7+$AB7&gt;=$O7,"!","")</f>
        <v>!</v>
      </c>
      <c r="AD7" s="85">
        <f>COUNTIFS(DOLUKADROLAR!$G$2:$G$988,B7,DOLUKADROLAR!$A$2:$A$988,"DERSÖĞRETİM GÖREVLİSİ")</f>
        <v>0</v>
      </c>
      <c r="AE7" s="86">
        <f>COUNTIFS(AKTARIM!$B$2:$B$823,B7,AKTARIM!$D$2:$D$823,"DERSÖĞRETİM GÖREVLİSİ")</f>
        <v>0</v>
      </c>
      <c r="AF7" s="87">
        <f>COUNTIFS(ILAN!$B$2:$B$816,B7,ILAN!$D$2:$D$816,"DERSÖĞRETİM GÖREVLİSİ")</f>
        <v>0</v>
      </c>
      <c r="AG7" s="88" t="str">
        <f>IF($AD7+$AF7&gt;=$O7,"!","")</f>
        <v>!</v>
      </c>
      <c r="AH7" s="89"/>
      <c r="AI7" s="86">
        <f>COUNTIFS(DOLUKADROLAR!$G$2:$G$988,B7,DOLUKADROLAR!$A$2:$A$988,"UYGÖĞRETİM GÖREVLİSİ")</f>
        <v>0</v>
      </c>
      <c r="AJ7" s="86">
        <f>COUNTIFS(AKTARIM!$B$2:$B$823,B7,AKTARIM!$D$2:$D$823,"UYGÖĞRETİM GÖREVLİSİ")</f>
        <v>0</v>
      </c>
      <c r="AK7" s="86">
        <f>COUNTIFS(ILAN!$B$2:$B$816,B7,ILAN!$D$2:$D$816,"UYGÖĞRETİM GÖREVLİSİ")</f>
        <v>0</v>
      </c>
      <c r="AL7" s="86">
        <f>COUNTIFS(DOLUKADROLAR!$G$2:$G$988,B7,DOLUKADROLAR!$A$2:$A$988,"ARAŞTIRMA GÖREVLİSİ")</f>
        <v>0</v>
      </c>
      <c r="AM7" s="86">
        <f>COUNTIFS(AKTARIM!$B$2:$B$823,B7,AKTARIM!$D$2:$D$823,"ARAŞTIRMA GÖREVLİSİ")</f>
        <v>0</v>
      </c>
      <c r="AN7" s="86">
        <f>COUNTIFS(ILAN!$B$2:$B$816,B7,ILAN!$D$2:$D$816,"ARAŞTIRMA GÖREVLİSİ")</f>
        <v>0</v>
      </c>
      <c r="AO7" s="90"/>
      <c r="AP7" s="91">
        <f>IFERROR(VLOOKUP($B7,OGRENCISAYISI!$B$2:$F$103,2,0),"")</f>
        <v>0</v>
      </c>
      <c r="AQ7" s="91">
        <f>IFERROR(VLOOKUP($B7,OGRENCISAYISI!$B$2:$F$103,3,0),"")</f>
        <v>0</v>
      </c>
      <c r="AR7" s="91">
        <f>IFERROR(VLOOKUP($B7,OGRENCISAYISI!$B$2:$F$103,4,0),"")</f>
        <v>0</v>
      </c>
      <c r="AS7" s="91">
        <f>IFERROR(VLOOKUP($B7,OGRENCISAYISI!$B$2:$F$103,5,0),"")</f>
        <v>0</v>
      </c>
      <c r="AT7" s="92">
        <f>IFERROR(D7/AS7,0)</f>
        <v>0</v>
      </c>
      <c r="AU7" s="92">
        <f>IFERROR(M7/AS7,0)</f>
        <v>0</v>
      </c>
      <c r="AV7" s="93"/>
      <c r="AW7" s="133">
        <f>COUNTIFS(NORMDUYURU!$B$2:$B$709,B7,NORMDUYURU!$D$2:$D$709,"PROFESÖR")</f>
        <v>0</v>
      </c>
      <c r="AX7" s="165">
        <f>COUNTIFS(NORMDISITALEP!$B$2:$B$847,B7,NORMDISITALEP!$D$2:$D$847,"PROFESÖR")</f>
        <v>0</v>
      </c>
      <c r="AY7" s="134" t="str">
        <f>IF($R7+$S7+$T7+$AX7+$AW7&gt;$Q7,"!","")</f>
        <v/>
      </c>
      <c r="AZ7" s="133">
        <f>COUNTIFS(NORMDUYURU!$B$2:$B$709,B7,NORMDUYURU!$D$2:$D$709,"DOÇENT")</f>
        <v>0</v>
      </c>
      <c r="BA7" s="165">
        <f>COUNTIFS(NORMDISITALEP!$B$2:$B$847,B7,NORMDISITALEP!$D$2:$D$847,"DOÇENT")</f>
        <v>0</v>
      </c>
      <c r="BB7" s="134" t="str">
        <f>IF($V7+$W7+$X7+$BA7+$AZ7&gt;$Q7,"!","")</f>
        <v/>
      </c>
      <c r="BC7" s="133">
        <f>COUNTIFS(NORMDUYURU!$B$2:$B$709,B7,NORMDUYURU!$D$2:$D$709,"DOKTOR ÖĞRETİM ÜYESİ")</f>
        <v>0</v>
      </c>
      <c r="BD7" s="165">
        <f>COUNTIFS(NORMDISITALEP!$B$2:$B$847,B7,NORMDISITALEP!$D$2:$D$847,"DOKTOR ÖĞRETİM ÜYESİ")</f>
        <v>0</v>
      </c>
      <c r="BE7" s="134" t="str">
        <f>IF($Z7+$AA7+$AB7+$BD7+$BC7&gt;$Q7,"!","")</f>
        <v/>
      </c>
      <c r="BF7" s="133">
        <f>COUNTIFS(NORMDUYURU!$B$2:$B$709,B7,NORMDUYURU!$D$2:$D$709,"DERSÖĞRETİM GÖREVLİSİ")</f>
        <v>0</v>
      </c>
      <c r="BG7" s="165">
        <f>COUNTIFS(NORMDISITALEP!$B$2:$B$847,B7,NORMDISITALEP!$D$2:$D$847,"DERSÖĞRETİM GÖREVLİSİ")</f>
        <v>0</v>
      </c>
      <c r="BH7" s="134" t="str">
        <f>IF($AD7+$AE7+$AF7+$BG7+$BF7&gt;$Q7,"!","")</f>
        <v/>
      </c>
      <c r="BI7" s="123">
        <f>COUNTIFS(NORMDUYURU!$B$2:$B$709,B7,NORMDUYURU!$D$2:$D$709,"UYGÖĞRETİM GÖREVLİSİ")</f>
        <v>0</v>
      </c>
      <c r="BJ7" s="123">
        <f>COUNTIFS(NORMDUYURU!$B$2:$B$709,B7,NORMDUYURU!$D$2:$D$709,"ARAŞTIRMA GÖREVLİSİ")</f>
        <v>0</v>
      </c>
    </row>
    <row r="8" spans="1:76" s="5" customFormat="1" ht="124.5" customHeight="1">
      <c r="A8" s="111"/>
      <c r="B8" s="112"/>
      <c r="C8" s="113" t="s">
        <v>73</v>
      </c>
      <c r="D8" s="86">
        <f>COUNTIFS(DOLUKADROLAR!$H$2:$H$988,C8,DOLUKADROLAR!$A$2:$A$988,"PROFESÖR")+COUNTIFS(DOLUKADROLAR!$H$2:$H$988,C8,DOLUKADROLAR!$A$2:$A$988,"DOÇENT")+COUNTIFS(DOLUKADROLAR!$H$2:$H$988,C8,DOLUKADROLAR!$A$2:$A$988,"DOKTOR ÖĞRETİM ÜYESİ")</f>
        <v>0</v>
      </c>
      <c r="E8" s="86">
        <f>COUNTIFS(DOLUKADROLAR!$H$2:$H$988,C8,DOLUKADROLAR!$A$2:$A$988,"DERSÖĞRETİM GÖREVLİSİ")</f>
        <v>0</v>
      </c>
      <c r="F8" s="109" t="s">
        <v>158</v>
      </c>
      <c r="G8" s="30" t="s">
        <v>158</v>
      </c>
      <c r="H8" s="86" t="s">
        <v>158</v>
      </c>
      <c r="I8" s="109" t="s">
        <v>158</v>
      </c>
      <c r="J8" s="30" t="s">
        <v>158</v>
      </c>
      <c r="K8" s="86" t="s">
        <v>158</v>
      </c>
      <c r="L8" s="31"/>
      <c r="M8" s="127">
        <f>COUNTIFS(DOLUKADROLAR!$H$2:$H$988,C8,DOLUKADROLAR!$A$2:$A$988,"PROFESÖR")+COUNTIFS(DOLUKADROLAR!$H$2:$H$988,C8,DOLUKADROLAR!$A$2:$A$988,"DOÇENT")+COUNTIFS(DOLUKADROLAR!$H$2:$H$988,C8,DOLUKADROLAR!$A$2:$A$988,"DOKTOR ÖĞRETİM ÜYESİ")+COUNTIFS(DOLUKADROLAR!$H$2:$H$988,C8,DOLUKADROLAR!$A$2:$A$988,"DERSÖĞRETİM GÖREVLİSİ")+COUNTIFS(DOLUKADROLAR!$H$2:$H$988,C8,DOLUKADROLAR!$A$2:$A$988,"UYGÖĞRETİM GÖREVLİSİ")+COUNTIFS(DOLUKADROLAR!$H$2:$H$988,C8,DOLUKADROLAR!$A$2:$A$988,"ARAŞTIRMA GÖREVLİSİ")</f>
        <v>0</v>
      </c>
      <c r="N8" s="84" t="s">
        <v>158</v>
      </c>
      <c r="O8" s="107" t="s">
        <v>158</v>
      </c>
      <c r="P8" s="84" t="s">
        <v>158</v>
      </c>
      <c r="Q8" s="171" t="s">
        <v>158</v>
      </c>
      <c r="R8" s="85">
        <f>COUNTIFS(DOLUKADROLAR!$H$2:$H$988,C8,DOLUKADROLAR!$A$2:$A$988,"PROFESÖR")</f>
        <v>0</v>
      </c>
      <c r="S8" s="86">
        <f>COUNTIFS(AKTARIM!$C$2:$C$823,C8,AKTARIM!$D$2:$D$823,"PROFESÖR")</f>
        <v>0</v>
      </c>
      <c r="T8" s="87">
        <f>COUNTIFS(ILAN!$C$2:$C$816,C8,ILAN!$D$2:$D$816,"PROFESÖR")</f>
        <v>0</v>
      </c>
      <c r="U8" s="94" t="s">
        <v>158</v>
      </c>
      <c r="V8" s="85">
        <f>COUNTIFS(DOLUKADROLAR!$H$2:$H$988,C8,DOLUKADROLAR!$A$2:$A$988,"DOÇENT")</f>
        <v>0</v>
      </c>
      <c r="W8" s="86">
        <f>COUNTIFS(AKTARIM!$C$2:$C$823,C8,AKTARIM!$D$2:$D$823,"DOÇENT")</f>
        <v>0</v>
      </c>
      <c r="X8" s="87">
        <f>COUNTIFS(ILAN!$C$2:$C$816,C8,ILAN!$D$2:$D$816,"DOÇENT")</f>
        <v>0</v>
      </c>
      <c r="Y8" s="94" t="s">
        <v>158</v>
      </c>
      <c r="Z8" s="85">
        <f>COUNTIFS(DOLUKADROLAR!$H$2:$H$988,C8,DOLUKADROLAR!$A$2:$A$988,"DOKTOR ÖĞRETİM ÜYESİ")</f>
        <v>0</v>
      </c>
      <c r="AA8" s="86">
        <f>COUNTIFS(AKTARIM!$C$2:$C$823,C8,AKTARIM!$D$2:$D$823,"DOKTOR ÖĞRETİM ÜYESİ")</f>
        <v>0</v>
      </c>
      <c r="AB8" s="87">
        <f>COUNTIFS(ILAN!$C$2:$C$816,C8,ILAN!$D$2:$D$816,"DOKTOR ÖĞRETİM ÜYESİ")</f>
        <v>0</v>
      </c>
      <c r="AC8" s="94" t="s">
        <v>158</v>
      </c>
      <c r="AD8" s="85">
        <f>COUNTIFS(DOLUKADROLAR!$H$2:$H$988,C8,DOLUKADROLAR!$A$2:$A$988,"DERSÖĞRETİM GÖREVLİSİ")</f>
        <v>0</v>
      </c>
      <c r="AE8" s="86">
        <f>COUNTIFS(AKTARIM!$C$2:$C$823,C8,AKTARIM!$D$2:$D$823,"DERSÖĞRETİM GÖREVLİSİ")</f>
        <v>0</v>
      </c>
      <c r="AF8" s="87">
        <f>COUNTIFS(ILAN!$C$2:$C$816,C8,ILAN!$D$2:$D$816,"DERSÖĞRETİM GÖREVLİSİ")</f>
        <v>0</v>
      </c>
      <c r="AG8" s="94" t="s">
        <v>158</v>
      </c>
      <c r="AH8" s="89"/>
      <c r="AI8" s="86">
        <f>COUNTIFS(DOLUKADROLAR!$H$2:$H$988,C8,DOLUKADROLAR!$A$2:$A$988,"UYGÖĞRETİM GÖREVLİSİ")</f>
        <v>0</v>
      </c>
      <c r="AJ8" s="86">
        <f>COUNTIFS(AKTARIM!$C$2:$C$823,C8,AKTARIM!$D$2:$D$823,"UYGÖĞRETİM GÖREVLİSİ")</f>
        <v>0</v>
      </c>
      <c r="AK8" s="86">
        <f>COUNTIFS(ILAN!$C$2:$C$816,C8,ILAN!$D$2:$D$816,"UYGÖĞRETİM GÖREVLİSİ")</f>
        <v>0</v>
      </c>
      <c r="AL8" s="86">
        <f>COUNTIFS(DOLUKADROLAR!$H$2:$H$988,C8,DOLUKADROLAR!$A$2:$A$988,"ARAŞTIRMA GÖREVLİSİ")</f>
        <v>0</v>
      </c>
      <c r="AM8" s="86">
        <f>COUNTIFS(AKTARIM!$C$2:$C$823,C8,AKTARIM!$D$2:$D$823,"ARAŞTIRMA GÖREVLİSİ")</f>
        <v>0</v>
      </c>
      <c r="AN8" s="86">
        <f>COUNTIFS(ILAN!$C$2:$C$816,C8,ILAN!$D$2:$D$816,"ARAŞTIRMA GÖREVLİSİ")</f>
        <v>0</v>
      </c>
      <c r="AO8" s="90"/>
      <c r="AP8" s="91" t="s">
        <v>158</v>
      </c>
      <c r="AQ8" s="91" t="s">
        <v>158</v>
      </c>
      <c r="AR8" s="91" t="s">
        <v>158</v>
      </c>
      <c r="AS8" s="91" t="s">
        <v>158</v>
      </c>
      <c r="AT8" s="92" t="s">
        <v>158</v>
      </c>
      <c r="AU8" s="92" t="s">
        <v>158</v>
      </c>
      <c r="AV8" s="93"/>
      <c r="AW8" s="133">
        <f>COUNTIFS(NORMDUYURU!$C$2:$C$709,C8,NORMDUYURU!$D$2:$D$709,"PROFESÖR")</f>
        <v>0</v>
      </c>
      <c r="AX8" s="165">
        <f>COUNTIFS(NORMDISITALEP!$C$2:$C$847,C8,NORMDISITALEP!$D$2:$D$847,"PROFESÖR")</f>
        <v>0</v>
      </c>
      <c r="AY8" s="135" t="s">
        <v>158</v>
      </c>
      <c r="AZ8" s="133">
        <f>COUNTIFS(NORMDUYURU!$C$2:$C$709,C8,NORMDUYURU!$D$2:$D$709,"DOÇENT")</f>
        <v>0</v>
      </c>
      <c r="BA8" s="165">
        <f>COUNTIFS(NORMDISITALEP!$C$2:$C$847,C8,NORMDISITALEP!$D$2:$D$847,"DOÇENT")</f>
        <v>0</v>
      </c>
      <c r="BB8" s="135" t="s">
        <v>158</v>
      </c>
      <c r="BC8" s="133">
        <f>COUNTIFS(NORMDUYURU!$C$2:$C$709,C8,NORMDUYURU!$D$2:$D$709,"DOKTOR ÖĞRETİM ÜYESİ")</f>
        <v>0</v>
      </c>
      <c r="BD8" s="165">
        <f>COUNTIFS(NORMDISITALEP!$C$2:$C$847,C8,NORMDISITALEP!$D$2:$D$847,"DOKTOR ÖĞRETİM ÜYESİ")</f>
        <v>0</v>
      </c>
      <c r="BE8" s="135" t="s">
        <v>158</v>
      </c>
      <c r="BF8" s="133">
        <f>COUNTIFS(NORMDUYURU!$C$2:$C$709,C8,NORMDUYURU!$D$2:$D$709,"DERSÖĞRETİM GÖREVLİSİ")</f>
        <v>0</v>
      </c>
      <c r="BG8" s="165">
        <f>COUNTIFS(NORMDISITALEP!$C$2:$C$847,C8,NORMDISITALEP!$D$2:$D$847,"DERSÖĞRETİM GÖREVLİSİ")</f>
        <v>0</v>
      </c>
      <c r="BH8" s="135" t="s">
        <v>158</v>
      </c>
      <c r="BI8" s="123">
        <f>COUNTIFS(NORMDUYURU!$C$2:$C$709,C8,NORMDUYURU!$D$2:$D$709,"UYGÖĞRETİM GÖREVLİSİ")</f>
        <v>0</v>
      </c>
      <c r="BJ8" s="123">
        <f>COUNTIFS(NORMDUYURU!$C$2:$C$709,C8,NORMDUYURU!$D$2:$D$709,"ARAŞTIRMA GÖREVLİSİ")</f>
        <v>0</v>
      </c>
    </row>
    <row r="9" spans="1:76" s="5" customFormat="1" ht="124.5" customHeight="1">
      <c r="A9" s="111"/>
      <c r="B9" s="112"/>
      <c r="C9" s="113" t="s">
        <v>75</v>
      </c>
      <c r="D9" s="86">
        <f>COUNTIFS(DOLUKADROLAR!$H$2:$H$988,C9,DOLUKADROLAR!$A$2:$A$988,"PROFESÖR")+COUNTIFS(DOLUKADROLAR!$H$2:$H$988,C9,DOLUKADROLAR!$A$2:$A$988,"DOÇENT")+COUNTIFS(DOLUKADROLAR!$H$2:$H$988,C9,DOLUKADROLAR!$A$2:$A$988,"DOKTOR ÖĞRETİM ÜYESİ")</f>
        <v>0</v>
      </c>
      <c r="E9" s="86">
        <f>COUNTIFS(DOLUKADROLAR!$H$2:$H$988,C9,DOLUKADROLAR!$A$2:$A$988,"DERSÖĞRETİM GÖREVLİSİ")</f>
        <v>0</v>
      </c>
      <c r="F9" s="109" t="s">
        <v>158</v>
      </c>
      <c r="G9" s="30" t="s">
        <v>158</v>
      </c>
      <c r="H9" s="86" t="s">
        <v>158</v>
      </c>
      <c r="I9" s="109" t="s">
        <v>158</v>
      </c>
      <c r="J9" s="30" t="s">
        <v>158</v>
      </c>
      <c r="K9" s="86" t="s">
        <v>158</v>
      </c>
      <c r="L9" s="31"/>
      <c r="M9" s="127">
        <f>COUNTIFS(DOLUKADROLAR!$H$2:$H$988,C9,DOLUKADROLAR!$A$2:$A$988,"PROFESÖR")+COUNTIFS(DOLUKADROLAR!$H$2:$H$988,C9,DOLUKADROLAR!$A$2:$A$988,"DOÇENT")+COUNTIFS(DOLUKADROLAR!$H$2:$H$988,C9,DOLUKADROLAR!$A$2:$A$988,"DOKTOR ÖĞRETİM ÜYESİ")+COUNTIFS(DOLUKADROLAR!$H$2:$H$988,C9,DOLUKADROLAR!$A$2:$A$988,"DERSÖĞRETİM GÖREVLİSİ")+COUNTIFS(DOLUKADROLAR!$H$2:$H$988,C9,DOLUKADROLAR!$A$2:$A$988,"UYGÖĞRETİM GÖREVLİSİ")+COUNTIFS(DOLUKADROLAR!$H$2:$H$988,C9,DOLUKADROLAR!$A$2:$A$988,"ARAŞTIRMA GÖREVLİSİ")</f>
        <v>0</v>
      </c>
      <c r="N9" s="84" t="s">
        <v>158</v>
      </c>
      <c r="O9" s="107" t="s">
        <v>158</v>
      </c>
      <c r="P9" s="84" t="s">
        <v>158</v>
      </c>
      <c r="Q9" s="171" t="s">
        <v>158</v>
      </c>
      <c r="R9" s="85">
        <f>COUNTIFS(DOLUKADROLAR!$H$2:$H$988,C9,DOLUKADROLAR!$A$2:$A$988,"PROFESÖR")</f>
        <v>0</v>
      </c>
      <c r="S9" s="86">
        <f>COUNTIFS(AKTARIM!$C$2:$C$823,C9,AKTARIM!$D$2:$D$823,"PROFESÖR")</f>
        <v>0</v>
      </c>
      <c r="T9" s="87">
        <f>COUNTIFS(ILAN!$C$2:$C$816,C9,ILAN!$D$2:$D$816,"PROFESÖR")</f>
        <v>0</v>
      </c>
      <c r="U9" s="94" t="s">
        <v>158</v>
      </c>
      <c r="V9" s="85">
        <f>COUNTIFS(DOLUKADROLAR!$H$2:$H$988,C9,DOLUKADROLAR!$A$2:$A$988,"DOÇENT")</f>
        <v>0</v>
      </c>
      <c r="W9" s="86">
        <f>COUNTIFS(AKTARIM!$C$2:$C$823,C9,AKTARIM!$D$2:$D$823,"DOÇENT")</f>
        <v>0</v>
      </c>
      <c r="X9" s="87">
        <f>COUNTIFS(ILAN!$C$2:$C$816,C9,ILAN!$D$2:$D$816,"DOÇENT")</f>
        <v>0</v>
      </c>
      <c r="Y9" s="94" t="s">
        <v>158</v>
      </c>
      <c r="Z9" s="85">
        <f>COUNTIFS(DOLUKADROLAR!$H$2:$H$988,C9,DOLUKADROLAR!$A$2:$A$988,"DOKTOR ÖĞRETİM ÜYESİ")</f>
        <v>0</v>
      </c>
      <c r="AA9" s="86">
        <f>COUNTIFS(AKTARIM!$C$2:$C$823,C9,AKTARIM!$D$2:$D$823,"DOKTOR ÖĞRETİM ÜYESİ")</f>
        <v>0</v>
      </c>
      <c r="AB9" s="87">
        <f>COUNTIFS(ILAN!$C$2:$C$816,C9,ILAN!$D$2:$D$816,"DOKTOR ÖĞRETİM ÜYESİ")</f>
        <v>0</v>
      </c>
      <c r="AC9" s="94" t="s">
        <v>158</v>
      </c>
      <c r="AD9" s="85">
        <f>COUNTIFS(DOLUKADROLAR!$H$2:$H$988,C9,DOLUKADROLAR!$A$2:$A$988,"DERSÖĞRETİM GÖREVLİSİ")</f>
        <v>0</v>
      </c>
      <c r="AE9" s="86">
        <f>COUNTIFS(AKTARIM!$C$2:$C$823,C9,AKTARIM!$D$2:$D$823,"DERSÖĞRETİM GÖREVLİSİ")</f>
        <v>0</v>
      </c>
      <c r="AF9" s="87">
        <f>COUNTIFS(ILAN!$C$2:$C$816,C9,ILAN!$D$2:$D$816,"DERSÖĞRETİM GÖREVLİSİ")</f>
        <v>0</v>
      </c>
      <c r="AG9" s="94" t="s">
        <v>158</v>
      </c>
      <c r="AH9" s="89"/>
      <c r="AI9" s="86">
        <f>COUNTIFS(DOLUKADROLAR!$H$2:$H$988,C9,DOLUKADROLAR!$A$2:$A$988,"UYGÖĞRETİM GÖREVLİSİ")</f>
        <v>0</v>
      </c>
      <c r="AJ9" s="86">
        <f>COUNTIFS(AKTARIM!$C$2:$C$823,C9,AKTARIM!$D$2:$D$823,"UYGÖĞRETİM GÖREVLİSİ")</f>
        <v>0</v>
      </c>
      <c r="AK9" s="86">
        <f>COUNTIFS(ILAN!$C$2:$C$816,C9,ILAN!$D$2:$D$816,"UYGÖĞRETİM GÖREVLİSİ")</f>
        <v>0</v>
      </c>
      <c r="AL9" s="86">
        <f>COUNTIFS(DOLUKADROLAR!$H$2:$H$988,C9,DOLUKADROLAR!$A$2:$A$988,"ARAŞTIRMA GÖREVLİSİ")</f>
        <v>0</v>
      </c>
      <c r="AM9" s="86">
        <f>COUNTIFS(AKTARIM!$C$2:$C$823,C9,AKTARIM!$D$2:$D$823,"ARAŞTIRMA GÖREVLİSİ")</f>
        <v>0</v>
      </c>
      <c r="AN9" s="86">
        <f>COUNTIFS(ILAN!$C$2:$C$816,C9,ILAN!$D$2:$D$816,"ARAŞTIRMA GÖREVLİSİ")</f>
        <v>0</v>
      </c>
      <c r="AO9" s="90"/>
      <c r="AP9" s="91" t="s">
        <v>158</v>
      </c>
      <c r="AQ9" s="91" t="s">
        <v>158</v>
      </c>
      <c r="AR9" s="91" t="s">
        <v>158</v>
      </c>
      <c r="AS9" s="91" t="s">
        <v>158</v>
      </c>
      <c r="AT9" s="92" t="s">
        <v>158</v>
      </c>
      <c r="AU9" s="92" t="s">
        <v>158</v>
      </c>
      <c r="AV9" s="93"/>
      <c r="AW9" s="133">
        <f>COUNTIFS(NORMDUYURU!$C$2:$C$709,C9,NORMDUYURU!$D$2:$D$709,"PROFESÖR")</f>
        <v>0</v>
      </c>
      <c r="AX9" s="165">
        <f>COUNTIFS(NORMDISITALEP!$C$2:$C$847,C9,NORMDISITALEP!$D$2:$D$847,"PROFESÖR")</f>
        <v>0</v>
      </c>
      <c r="AY9" s="135" t="s">
        <v>158</v>
      </c>
      <c r="AZ9" s="133">
        <f>COUNTIFS(NORMDUYURU!$C$2:$C$709,C9,NORMDUYURU!$D$2:$D$709,"DOÇENT")</f>
        <v>0</v>
      </c>
      <c r="BA9" s="165">
        <f>COUNTIFS(NORMDISITALEP!$C$2:$C$847,C9,NORMDISITALEP!$D$2:$D$847,"DOÇENT")</f>
        <v>0</v>
      </c>
      <c r="BB9" s="135" t="s">
        <v>158</v>
      </c>
      <c r="BC9" s="133">
        <f>COUNTIFS(NORMDUYURU!$C$2:$C$709,C9,NORMDUYURU!$D$2:$D$709,"DOKTOR ÖĞRETİM ÜYESİ")</f>
        <v>0</v>
      </c>
      <c r="BD9" s="165">
        <f>COUNTIFS(NORMDISITALEP!$C$2:$C$847,C9,NORMDISITALEP!$D$2:$D$847,"DOKTOR ÖĞRETİM ÜYESİ")</f>
        <v>0</v>
      </c>
      <c r="BE9" s="135" t="s">
        <v>158</v>
      </c>
      <c r="BF9" s="133">
        <f>COUNTIFS(NORMDUYURU!$C$2:$C$709,C9,NORMDUYURU!$D$2:$D$709,"DERSÖĞRETİM GÖREVLİSİ")</f>
        <v>0</v>
      </c>
      <c r="BG9" s="165">
        <f>COUNTIFS(NORMDISITALEP!$C$2:$C$847,C9,NORMDISITALEP!$D$2:$D$847,"DERSÖĞRETİM GÖREVLİSİ")</f>
        <v>0</v>
      </c>
      <c r="BH9" s="135" t="s">
        <v>158</v>
      </c>
      <c r="BI9" s="123">
        <f>COUNTIFS(NORMDUYURU!$C$2:$C$709,C9,NORMDUYURU!$D$2:$D$709,"UYGÖĞRETİM GÖREVLİSİ")</f>
        <v>0</v>
      </c>
      <c r="BJ9" s="123">
        <f>COUNTIFS(NORMDUYURU!$C$2:$C$709,C9,NORMDUYURU!$D$2:$D$709,"ARAŞTIRMA GÖREVLİSİ")</f>
        <v>0</v>
      </c>
    </row>
    <row r="10" spans="1:76" s="5" customFormat="1" ht="124.5" customHeight="1">
      <c r="A10" s="111"/>
      <c r="B10" s="112"/>
      <c r="C10" s="113" t="s">
        <v>79</v>
      </c>
      <c r="D10" s="86">
        <f>COUNTIFS(DOLUKADROLAR!$H$2:$H$988,C10,DOLUKADROLAR!$A$2:$A$988,"PROFESÖR")+COUNTIFS(DOLUKADROLAR!$H$2:$H$988,C10,DOLUKADROLAR!$A$2:$A$988,"DOÇENT")+COUNTIFS(DOLUKADROLAR!$H$2:$H$988,C10,DOLUKADROLAR!$A$2:$A$988,"DOKTOR ÖĞRETİM ÜYESİ")</f>
        <v>0</v>
      </c>
      <c r="E10" s="86">
        <f>COUNTIFS(DOLUKADROLAR!$H$2:$H$988,C10,DOLUKADROLAR!$A$2:$A$988,"DERSÖĞRETİM GÖREVLİSİ")</f>
        <v>0</v>
      </c>
      <c r="F10" s="109" t="s">
        <v>158</v>
      </c>
      <c r="G10" s="30" t="s">
        <v>158</v>
      </c>
      <c r="H10" s="86" t="s">
        <v>158</v>
      </c>
      <c r="I10" s="109" t="s">
        <v>158</v>
      </c>
      <c r="J10" s="30" t="s">
        <v>158</v>
      </c>
      <c r="K10" s="86" t="s">
        <v>158</v>
      </c>
      <c r="L10" s="31"/>
      <c r="M10" s="127">
        <f>COUNTIFS(DOLUKADROLAR!$H$2:$H$988,C10,DOLUKADROLAR!$A$2:$A$988,"PROFESÖR")+COUNTIFS(DOLUKADROLAR!$H$2:$H$988,C10,DOLUKADROLAR!$A$2:$A$988,"DOÇENT")+COUNTIFS(DOLUKADROLAR!$H$2:$H$988,C10,DOLUKADROLAR!$A$2:$A$988,"DOKTOR ÖĞRETİM ÜYESİ")+COUNTIFS(DOLUKADROLAR!$H$2:$H$988,C10,DOLUKADROLAR!$A$2:$A$988,"DERSÖĞRETİM GÖREVLİSİ")+COUNTIFS(DOLUKADROLAR!$H$2:$H$988,C10,DOLUKADROLAR!$A$2:$A$988,"UYGÖĞRETİM GÖREVLİSİ")+COUNTIFS(DOLUKADROLAR!$H$2:$H$988,C10,DOLUKADROLAR!$A$2:$A$988,"ARAŞTIRMA GÖREVLİSİ")</f>
        <v>0</v>
      </c>
      <c r="N10" s="84" t="s">
        <v>158</v>
      </c>
      <c r="O10" s="107" t="s">
        <v>158</v>
      </c>
      <c r="P10" s="84" t="s">
        <v>158</v>
      </c>
      <c r="Q10" s="171" t="s">
        <v>158</v>
      </c>
      <c r="R10" s="85">
        <f>COUNTIFS(DOLUKADROLAR!$H$2:$H$988,C10,DOLUKADROLAR!$A$2:$A$988,"PROFESÖR")</f>
        <v>0</v>
      </c>
      <c r="S10" s="86">
        <f>COUNTIFS(AKTARIM!$C$2:$C$823,C10,AKTARIM!$D$2:$D$823,"PROFESÖR")</f>
        <v>0</v>
      </c>
      <c r="T10" s="87">
        <f>COUNTIFS(ILAN!$C$2:$C$816,C10,ILAN!$D$2:$D$816,"PROFESÖR")</f>
        <v>0</v>
      </c>
      <c r="U10" s="94" t="s">
        <v>158</v>
      </c>
      <c r="V10" s="85">
        <f>COUNTIFS(DOLUKADROLAR!$H$2:$H$988,C10,DOLUKADROLAR!$A$2:$A$988,"DOÇENT")</f>
        <v>0</v>
      </c>
      <c r="W10" s="86">
        <f>COUNTIFS(AKTARIM!$C$2:$C$823,C10,AKTARIM!$D$2:$D$823,"DOÇENT")</f>
        <v>0</v>
      </c>
      <c r="X10" s="87">
        <f>COUNTIFS(ILAN!$C$2:$C$816,C10,ILAN!$D$2:$D$816,"DOÇENT")</f>
        <v>0</v>
      </c>
      <c r="Y10" s="94" t="s">
        <v>158</v>
      </c>
      <c r="Z10" s="85">
        <f>COUNTIFS(DOLUKADROLAR!$H$2:$H$988,C10,DOLUKADROLAR!$A$2:$A$988,"DOKTOR ÖĞRETİM ÜYESİ")</f>
        <v>0</v>
      </c>
      <c r="AA10" s="86">
        <f>COUNTIFS(AKTARIM!$C$2:$C$823,C10,AKTARIM!$D$2:$D$823,"DOKTOR ÖĞRETİM ÜYESİ")</f>
        <v>0</v>
      </c>
      <c r="AB10" s="87">
        <f>COUNTIFS(ILAN!$C$2:$C$816,C10,ILAN!$D$2:$D$816,"DOKTOR ÖĞRETİM ÜYESİ")</f>
        <v>0</v>
      </c>
      <c r="AC10" s="94" t="s">
        <v>158</v>
      </c>
      <c r="AD10" s="85">
        <f>COUNTIFS(DOLUKADROLAR!$H$2:$H$988,C10,DOLUKADROLAR!$A$2:$A$988,"DERSÖĞRETİM GÖREVLİSİ")</f>
        <v>0</v>
      </c>
      <c r="AE10" s="86">
        <f>COUNTIFS(AKTARIM!$C$2:$C$823,C10,AKTARIM!$D$2:$D$823,"DERSÖĞRETİM GÖREVLİSİ")</f>
        <v>0</v>
      </c>
      <c r="AF10" s="87">
        <f>COUNTIFS(ILAN!$C$2:$C$816,C10,ILAN!$D$2:$D$816,"DERSÖĞRETİM GÖREVLİSİ")</f>
        <v>0</v>
      </c>
      <c r="AG10" s="94" t="s">
        <v>158</v>
      </c>
      <c r="AH10" s="89"/>
      <c r="AI10" s="86">
        <f>COUNTIFS(DOLUKADROLAR!$H$2:$H$988,C10,DOLUKADROLAR!$A$2:$A$988,"UYGÖĞRETİM GÖREVLİSİ")</f>
        <v>0</v>
      </c>
      <c r="AJ10" s="86">
        <f>COUNTIFS(AKTARIM!$C$2:$C$823,C10,AKTARIM!$D$2:$D$823,"UYGÖĞRETİM GÖREVLİSİ")</f>
        <v>0</v>
      </c>
      <c r="AK10" s="86">
        <f>COUNTIFS(ILAN!$C$2:$C$816,C10,ILAN!$D$2:$D$816,"UYGÖĞRETİM GÖREVLİSİ")</f>
        <v>0</v>
      </c>
      <c r="AL10" s="86">
        <f>COUNTIFS(DOLUKADROLAR!$H$2:$H$988,C10,DOLUKADROLAR!$A$2:$A$988,"ARAŞTIRMA GÖREVLİSİ")</f>
        <v>0</v>
      </c>
      <c r="AM10" s="86">
        <f>COUNTIFS(AKTARIM!$C$2:$C$823,C10,AKTARIM!$D$2:$D$823,"ARAŞTIRMA GÖREVLİSİ")</f>
        <v>0</v>
      </c>
      <c r="AN10" s="86">
        <f>COUNTIFS(ILAN!$C$2:$C$816,C10,ILAN!$D$2:$D$816,"ARAŞTIRMA GÖREVLİSİ")</f>
        <v>0</v>
      </c>
      <c r="AO10" s="90"/>
      <c r="AP10" s="91" t="s">
        <v>158</v>
      </c>
      <c r="AQ10" s="91" t="s">
        <v>158</v>
      </c>
      <c r="AR10" s="91" t="s">
        <v>158</v>
      </c>
      <c r="AS10" s="91" t="s">
        <v>158</v>
      </c>
      <c r="AT10" s="92" t="s">
        <v>158</v>
      </c>
      <c r="AU10" s="92" t="s">
        <v>158</v>
      </c>
      <c r="AV10" s="93"/>
      <c r="AW10" s="133">
        <f>COUNTIFS(NORMDUYURU!$C$2:$C$709,C10,NORMDUYURU!$D$2:$D$709,"PROFESÖR")</f>
        <v>0</v>
      </c>
      <c r="AX10" s="165">
        <f>COUNTIFS(NORMDISITALEP!$C$2:$C$847,C10,NORMDISITALEP!$D$2:$D$847,"PROFESÖR")</f>
        <v>0</v>
      </c>
      <c r="AY10" s="135" t="s">
        <v>158</v>
      </c>
      <c r="AZ10" s="133">
        <f>COUNTIFS(NORMDUYURU!$C$2:$C$709,C10,NORMDUYURU!$D$2:$D$709,"DOÇENT")</f>
        <v>0</v>
      </c>
      <c r="BA10" s="165">
        <f>COUNTIFS(NORMDISITALEP!$C$2:$C$847,C10,NORMDISITALEP!$D$2:$D$847,"DOÇENT")</f>
        <v>0</v>
      </c>
      <c r="BB10" s="135" t="s">
        <v>158</v>
      </c>
      <c r="BC10" s="133">
        <f>COUNTIFS(NORMDUYURU!$C$2:$C$709,C10,NORMDUYURU!$D$2:$D$709,"DOKTOR ÖĞRETİM ÜYESİ")</f>
        <v>0</v>
      </c>
      <c r="BD10" s="165">
        <f>COUNTIFS(NORMDISITALEP!$C$2:$C$847,C10,NORMDISITALEP!$D$2:$D$847,"DOKTOR ÖĞRETİM ÜYESİ")</f>
        <v>0</v>
      </c>
      <c r="BE10" s="135" t="s">
        <v>158</v>
      </c>
      <c r="BF10" s="133">
        <f>COUNTIFS(NORMDUYURU!$C$2:$C$709,C10,NORMDUYURU!$D$2:$D$709,"DERSÖĞRETİM GÖREVLİSİ")</f>
        <v>0</v>
      </c>
      <c r="BG10" s="165">
        <f>COUNTIFS(NORMDISITALEP!$C$2:$C$847,C10,NORMDISITALEP!$D$2:$D$847,"DERSÖĞRETİM GÖREVLİSİ")</f>
        <v>0</v>
      </c>
      <c r="BH10" s="135" t="s">
        <v>158</v>
      </c>
      <c r="BI10" s="123">
        <f>COUNTIFS(NORMDUYURU!$C$2:$C$709,C10,NORMDUYURU!$D$2:$D$709,"UYGÖĞRETİM GÖREVLİSİ")</f>
        <v>0</v>
      </c>
      <c r="BJ10" s="123">
        <f>COUNTIFS(NORMDUYURU!$C$2:$C$709,C10,NORMDUYURU!$D$2:$D$709,"ARAŞTIRMA GÖREVLİSİ")</f>
        <v>0</v>
      </c>
    </row>
    <row r="11" spans="1:76" s="5" customFormat="1" ht="124.5" customHeight="1">
      <c r="A11" s="111"/>
      <c r="B11" s="112"/>
      <c r="C11" s="113" t="s">
        <v>98</v>
      </c>
      <c r="D11" s="86">
        <f>COUNTIFS(DOLUKADROLAR!$H$2:$H$988,C11,DOLUKADROLAR!$A$2:$A$988,"PROFESÖR")+COUNTIFS(DOLUKADROLAR!$H$2:$H$988,C11,DOLUKADROLAR!$A$2:$A$988,"DOÇENT")+COUNTIFS(DOLUKADROLAR!$H$2:$H$988,C11,DOLUKADROLAR!$A$2:$A$988,"DOKTOR ÖĞRETİM ÜYESİ")</f>
        <v>0</v>
      </c>
      <c r="E11" s="86">
        <f>COUNTIFS(DOLUKADROLAR!$H$2:$H$988,C11,DOLUKADROLAR!$A$2:$A$988,"DERSÖĞRETİM GÖREVLİSİ")</f>
        <v>0</v>
      </c>
      <c r="F11" s="109" t="s">
        <v>158</v>
      </c>
      <c r="G11" s="30" t="s">
        <v>158</v>
      </c>
      <c r="H11" s="86" t="s">
        <v>158</v>
      </c>
      <c r="I11" s="109" t="s">
        <v>158</v>
      </c>
      <c r="J11" s="30" t="s">
        <v>158</v>
      </c>
      <c r="K11" s="86" t="s">
        <v>158</v>
      </c>
      <c r="L11" s="31"/>
      <c r="M11" s="127">
        <f>COUNTIFS(DOLUKADROLAR!$H$2:$H$988,C11,DOLUKADROLAR!$A$2:$A$988,"PROFESÖR")+COUNTIFS(DOLUKADROLAR!$H$2:$H$988,C11,DOLUKADROLAR!$A$2:$A$988,"DOÇENT")+COUNTIFS(DOLUKADROLAR!$H$2:$H$988,C11,DOLUKADROLAR!$A$2:$A$988,"DOKTOR ÖĞRETİM ÜYESİ")+COUNTIFS(DOLUKADROLAR!$H$2:$H$988,C11,DOLUKADROLAR!$A$2:$A$988,"DERSÖĞRETİM GÖREVLİSİ")+COUNTIFS(DOLUKADROLAR!$H$2:$H$988,C11,DOLUKADROLAR!$A$2:$A$988,"UYGÖĞRETİM GÖREVLİSİ")+COUNTIFS(DOLUKADROLAR!$H$2:$H$988,C11,DOLUKADROLAR!$A$2:$A$988,"ARAŞTIRMA GÖREVLİSİ")</f>
        <v>0</v>
      </c>
      <c r="N11" s="84" t="s">
        <v>158</v>
      </c>
      <c r="O11" s="107" t="s">
        <v>158</v>
      </c>
      <c r="P11" s="84" t="s">
        <v>158</v>
      </c>
      <c r="Q11" s="171" t="s">
        <v>158</v>
      </c>
      <c r="R11" s="85">
        <f>COUNTIFS(DOLUKADROLAR!$H$2:$H$988,C11,DOLUKADROLAR!$A$2:$A$988,"PROFESÖR")</f>
        <v>0</v>
      </c>
      <c r="S11" s="86">
        <f>COUNTIFS(AKTARIM!$C$2:$C$823,C11,AKTARIM!$D$2:$D$823,"PROFESÖR")</f>
        <v>0</v>
      </c>
      <c r="T11" s="87">
        <f>COUNTIFS(ILAN!$C$2:$C$816,C11,ILAN!$D$2:$D$816,"PROFESÖR")</f>
        <v>0</v>
      </c>
      <c r="U11" s="94" t="s">
        <v>158</v>
      </c>
      <c r="V11" s="85">
        <f>COUNTIFS(DOLUKADROLAR!$H$2:$H$988,C11,DOLUKADROLAR!$A$2:$A$988,"DOÇENT")</f>
        <v>0</v>
      </c>
      <c r="W11" s="86">
        <f>COUNTIFS(AKTARIM!$C$2:$C$823,C11,AKTARIM!$D$2:$D$823,"DOÇENT")</f>
        <v>0</v>
      </c>
      <c r="X11" s="87">
        <f>COUNTIFS(ILAN!$C$2:$C$816,C11,ILAN!$D$2:$D$816,"DOÇENT")</f>
        <v>0</v>
      </c>
      <c r="Y11" s="94" t="s">
        <v>158</v>
      </c>
      <c r="Z11" s="85">
        <f>COUNTIFS(DOLUKADROLAR!$H$2:$H$988,C11,DOLUKADROLAR!$A$2:$A$988,"DOKTOR ÖĞRETİM ÜYESİ")</f>
        <v>0</v>
      </c>
      <c r="AA11" s="86">
        <f>COUNTIFS(AKTARIM!$C$2:$C$823,C11,AKTARIM!$D$2:$D$823,"DOKTOR ÖĞRETİM ÜYESİ")</f>
        <v>0</v>
      </c>
      <c r="AB11" s="87">
        <f>COUNTIFS(ILAN!$C$2:$C$816,C11,ILAN!$D$2:$D$816,"DOKTOR ÖĞRETİM ÜYESİ")</f>
        <v>0</v>
      </c>
      <c r="AC11" s="94" t="s">
        <v>158</v>
      </c>
      <c r="AD11" s="85">
        <f>COUNTIFS(DOLUKADROLAR!$H$2:$H$988,C11,DOLUKADROLAR!$A$2:$A$988,"DERSÖĞRETİM GÖREVLİSİ")</f>
        <v>0</v>
      </c>
      <c r="AE11" s="86">
        <f>COUNTIFS(AKTARIM!$C$2:$C$823,C11,AKTARIM!$D$2:$D$823,"DERSÖĞRETİM GÖREVLİSİ")</f>
        <v>0</v>
      </c>
      <c r="AF11" s="87">
        <f>COUNTIFS(ILAN!$C$2:$C$816,C11,ILAN!$D$2:$D$816,"DERSÖĞRETİM GÖREVLİSİ")</f>
        <v>0</v>
      </c>
      <c r="AG11" s="94" t="s">
        <v>158</v>
      </c>
      <c r="AH11" s="89"/>
      <c r="AI11" s="86">
        <f>COUNTIFS(DOLUKADROLAR!$H$2:$H$988,C11,DOLUKADROLAR!$A$2:$A$988,"UYGÖĞRETİM GÖREVLİSİ")</f>
        <v>0</v>
      </c>
      <c r="AJ11" s="86">
        <f>COUNTIFS(AKTARIM!$C$2:$C$823,C11,AKTARIM!$D$2:$D$823,"UYGÖĞRETİM GÖREVLİSİ")</f>
        <v>0</v>
      </c>
      <c r="AK11" s="86">
        <f>COUNTIFS(ILAN!$C$2:$C$816,C11,ILAN!$D$2:$D$816,"UYGÖĞRETİM GÖREVLİSİ")</f>
        <v>0</v>
      </c>
      <c r="AL11" s="86">
        <f>COUNTIFS(DOLUKADROLAR!$H$2:$H$988,C11,DOLUKADROLAR!$A$2:$A$988,"ARAŞTIRMA GÖREVLİSİ")</f>
        <v>0</v>
      </c>
      <c r="AM11" s="86">
        <f>COUNTIFS(AKTARIM!$C$2:$C$823,C11,AKTARIM!$D$2:$D$823,"ARAŞTIRMA GÖREVLİSİ")</f>
        <v>0</v>
      </c>
      <c r="AN11" s="86">
        <f>COUNTIFS(ILAN!$C$2:$C$816,C11,ILAN!$D$2:$D$816,"ARAŞTIRMA GÖREVLİSİ")</f>
        <v>0</v>
      </c>
      <c r="AO11" s="90"/>
      <c r="AP11" s="91" t="s">
        <v>158</v>
      </c>
      <c r="AQ11" s="91" t="s">
        <v>158</v>
      </c>
      <c r="AR11" s="91" t="s">
        <v>158</v>
      </c>
      <c r="AS11" s="91" t="s">
        <v>158</v>
      </c>
      <c r="AT11" s="92" t="s">
        <v>158</v>
      </c>
      <c r="AU11" s="92" t="s">
        <v>158</v>
      </c>
      <c r="AV11" s="93"/>
      <c r="AW11" s="133">
        <f>COUNTIFS(NORMDUYURU!$C$2:$C$709,C11,NORMDUYURU!$D$2:$D$709,"PROFESÖR")</f>
        <v>0</v>
      </c>
      <c r="AX11" s="165">
        <f>COUNTIFS(NORMDISITALEP!$C$2:$C$847,C11,NORMDISITALEP!$D$2:$D$847,"PROFESÖR")</f>
        <v>0</v>
      </c>
      <c r="AY11" s="135" t="s">
        <v>158</v>
      </c>
      <c r="AZ11" s="133">
        <f>COUNTIFS(NORMDUYURU!$C$2:$C$709,C11,NORMDUYURU!$D$2:$D$709,"DOÇENT")</f>
        <v>0</v>
      </c>
      <c r="BA11" s="165">
        <f>COUNTIFS(NORMDISITALEP!$C$2:$C$847,C11,NORMDISITALEP!$D$2:$D$847,"DOÇENT")</f>
        <v>0</v>
      </c>
      <c r="BB11" s="135" t="s">
        <v>158</v>
      </c>
      <c r="BC11" s="133">
        <f>COUNTIFS(NORMDUYURU!$C$2:$C$709,C11,NORMDUYURU!$D$2:$D$709,"DOKTOR ÖĞRETİM ÜYESİ")</f>
        <v>0</v>
      </c>
      <c r="BD11" s="165">
        <f>COUNTIFS(NORMDISITALEP!$C$2:$C$847,C11,NORMDISITALEP!$D$2:$D$847,"DOKTOR ÖĞRETİM ÜYESİ")</f>
        <v>0</v>
      </c>
      <c r="BE11" s="135" t="s">
        <v>158</v>
      </c>
      <c r="BF11" s="133">
        <f>COUNTIFS(NORMDUYURU!$C$2:$C$709,C11,NORMDUYURU!$D$2:$D$709,"DERSÖĞRETİM GÖREVLİSİ")</f>
        <v>0</v>
      </c>
      <c r="BG11" s="165">
        <f>COUNTIFS(NORMDISITALEP!$C$2:$C$847,C11,NORMDISITALEP!$D$2:$D$847,"DERSÖĞRETİM GÖREVLİSİ")</f>
        <v>0</v>
      </c>
      <c r="BH11" s="135" t="s">
        <v>158</v>
      </c>
      <c r="BI11" s="123">
        <f>COUNTIFS(NORMDUYURU!$C$2:$C$709,C11,NORMDUYURU!$D$2:$D$709,"UYGÖĞRETİM GÖREVLİSİ")</f>
        <v>0</v>
      </c>
      <c r="BJ11" s="123">
        <f>COUNTIFS(NORMDUYURU!$C$2:$C$709,C11,NORMDUYURU!$D$2:$D$709,"ARAŞTIRMA GÖREVLİSİ")</f>
        <v>0</v>
      </c>
    </row>
    <row r="12" spans="1:76" s="5" customFormat="1" ht="124.5" customHeight="1">
      <c r="A12" s="111" t="s">
        <v>39</v>
      </c>
      <c r="B12" s="112" t="s">
        <v>120</v>
      </c>
      <c r="C12" s="113"/>
      <c r="D12" s="86">
        <f>COUNTIFS(DOLUKADROLAR!$G$2:$G$988,B12,DOLUKADROLAR!$A$2:$A$988,"PROFESÖR")+COUNTIFS(DOLUKADROLAR!$G$2:$G$988,B12,DOLUKADROLAR!$A$2:$A$988,"DOÇENT")+COUNTIFS(DOLUKADROLAR!$G$2:$G$988,B12,DOLUKADROLAR!$A$2:$A$988,"DOKTOR ÖĞRETİM ÜYESİ")</f>
        <v>0</v>
      </c>
      <c r="E12" s="86">
        <f>COUNTIFS(DOLUKADROLAR!$G$2:$G$988,B12,DOLUKADROLAR!$A$2:$A$988,"DERSÖĞRETİM GÖREVLİSİ")</f>
        <v>0</v>
      </c>
      <c r="F12" s="109">
        <f>IFERROR(VLOOKUP($B12,ASGARIOUVENORM!$B$2:$C$99,2,0),"")</f>
        <v>0</v>
      </c>
      <c r="G12" s="30" t="str">
        <f>IF(D12&gt;=$F12,"YOK","AÇIK VAR")</f>
        <v>YOK</v>
      </c>
      <c r="H12" s="86">
        <f>IFERROR(D12-$F12,0)</f>
        <v>0</v>
      </c>
      <c r="I12" s="109">
        <f>IFERROR(VLOOKUP($B12,ASGARIOUVENORM!$B$2:$D$99,3,0),"")</f>
        <v>0</v>
      </c>
      <c r="J12" s="30" t="str">
        <f>IF(D12+E12&gt;=$I12,"YOK","AÇIK VAR")</f>
        <v>YOK</v>
      </c>
      <c r="K12" s="86">
        <f>IFERROR(D12+E12-$I12,0)</f>
        <v>0</v>
      </c>
      <c r="L12" s="31"/>
      <c r="M12" s="127">
        <f>COUNTIFS(DOLUKADROLAR!$G$2:$G$988,B12,DOLUKADROLAR!$A$2:$A$988,"PROFESÖR")+COUNTIFS(DOLUKADROLAR!$G$2:$G$988,B12,DOLUKADROLAR!$A$2:$A$988,"DOÇENT")+COUNTIFS(DOLUKADROLAR!$G$2:$G$988,B12,DOLUKADROLAR!$A$2:$A$988,"DOKTOR ÖĞRETİM ÜYESİ")+COUNTIFS(DOLUKADROLAR!$G$2:$G$988,B12,DOLUKADROLAR!$A$2:$A$988,"DERSÖĞRETİM GÖREVLİSİ")+COUNTIFS(DOLUKADROLAR!$G$2:$G$988,B12,DOLUKADROLAR!$A$2:$A$988,"UYGÖĞRETİM GÖREVLİSİ")+COUNTIFS(DOLUKADROLAR!$G$2:$G$988,B12,DOLUKADROLAR!$A$2:$A$988,"ARAŞTIRMA GÖREVLİSİ")</f>
        <v>0</v>
      </c>
      <c r="N12" s="84">
        <f>ROUNDDOWN(((D12+E12)*2/3),0)</f>
        <v>0</v>
      </c>
      <c r="O12" s="107">
        <f>ROUNDDOWN(((D12+E12+T12+X12+AB12+AF12)*2/3),0)</f>
        <v>0</v>
      </c>
      <c r="P12" s="84">
        <f>ROUNDDOWN(((D12+E12+S12+T12+W12+X12+AA12+AB12+AE12+AF12)*2/3),0)</f>
        <v>0</v>
      </c>
      <c r="Q12" s="171">
        <f>ROUNDDOWN(((D12+E12+S12+T12+W12+X12+AA12+AB12+AE12+AF12+AW12+AZ12+BC12+BF12+AX12+BA12+BD12+BG12)*2/3),0)</f>
        <v>0</v>
      </c>
      <c r="R12" s="85">
        <f>COUNTIFS(DOLUKADROLAR!$G$2:$G$988,B12,DOLUKADROLAR!$A$2:$A$988,"PROFESÖR")</f>
        <v>0</v>
      </c>
      <c r="S12" s="86">
        <f>COUNTIFS(AKTARIM!$B$2:$B$823,B12,AKTARIM!$D$2:$D$823,"PROFESÖR")</f>
        <v>0</v>
      </c>
      <c r="T12" s="87">
        <f>COUNTIFS(ILAN!$B$2:$B$816,B12,ILAN!$D$2:$D$816,"PROFESÖR")</f>
        <v>0</v>
      </c>
      <c r="U12" s="128" t="str">
        <f>IF($R12+$T12&gt;$O12,"!","")</f>
        <v/>
      </c>
      <c r="V12" s="85">
        <f>COUNTIFS(DOLUKADROLAR!$G$2:$G$988,B12,DOLUKADROLAR!$A$2:$A$988,"DOÇENT")</f>
        <v>0</v>
      </c>
      <c r="W12" s="86">
        <f>COUNTIFS(AKTARIM!$B$2:$B$823,B12,AKTARIM!$D$2:$D$823,"DOÇENT")</f>
        <v>0</v>
      </c>
      <c r="X12" s="87">
        <f>COUNTIFS(ILAN!$B$2:$B$816,B12,ILAN!$D$2:$D$816,"DOÇENT")</f>
        <v>0</v>
      </c>
      <c r="Y12" s="128" t="str">
        <f>IF($V12+$X12&gt;$O12,"!","")</f>
        <v/>
      </c>
      <c r="Z12" s="85">
        <f>COUNTIFS(DOLUKADROLAR!$G$2:$G$988,B12,DOLUKADROLAR!$A$2:$A$988,"DOKTOR ÖĞRETİM ÜYESİ")</f>
        <v>0</v>
      </c>
      <c r="AA12" s="86">
        <f>COUNTIFS(AKTARIM!$B$2:$B$823,B12,AKTARIM!$D$2:$D$823,"DOKTOR ÖĞRETİM ÜYESİ")</f>
        <v>0</v>
      </c>
      <c r="AB12" s="87">
        <f>COUNTIFS(ILAN!$B$2:$B$816,B12,ILAN!$D$2:$D$816,"DOKTOR ÖĞRETİM ÜYESİ")</f>
        <v>0</v>
      </c>
      <c r="AC12" s="128" t="str">
        <f>IF($Z12+$AB12&gt;$O12,"!","")</f>
        <v/>
      </c>
      <c r="AD12" s="85">
        <f>COUNTIFS(DOLUKADROLAR!$G$2:$G$988,B12,DOLUKADROLAR!$A$2:$A$988,"DERSÖĞRETİM GÖREVLİSİ")</f>
        <v>0</v>
      </c>
      <c r="AE12" s="86">
        <f>COUNTIFS(AKTARIM!$B$2:$B$823,B12,AKTARIM!$D$2:$D$823,"DERSÖĞRETİM GÖREVLİSİ")</f>
        <v>0</v>
      </c>
      <c r="AF12" s="87">
        <f>COUNTIFS(ILAN!$B$2:$B$816,B12,ILAN!$D$2:$D$816,"DERSÖĞRETİM GÖREVLİSİ")</f>
        <v>0</v>
      </c>
      <c r="AG12" s="128" t="str">
        <f>IF($AD12+$AF12&gt;$O12,"!","")</f>
        <v/>
      </c>
      <c r="AH12" s="89"/>
      <c r="AI12" s="86">
        <f>COUNTIFS(DOLUKADROLAR!$G$2:$G$988,B12,DOLUKADROLAR!$A$2:$A$988,"UYGÖĞRETİM GÖREVLİSİ")</f>
        <v>0</v>
      </c>
      <c r="AJ12" s="86">
        <f>COUNTIFS(AKTARIM!$B$2:$B$823,B12,AKTARIM!$D$2:$D$823,"UYGÖĞRETİM GÖREVLİSİ")</f>
        <v>0</v>
      </c>
      <c r="AK12" s="86">
        <f>COUNTIFS(ILAN!$B$2:$B$816,B12,ILAN!$D$2:$D$816,"UYGÖĞRETİM GÖREVLİSİ")</f>
        <v>0</v>
      </c>
      <c r="AL12" s="86">
        <f>COUNTIFS(DOLUKADROLAR!$G$2:$G$988,B12,DOLUKADROLAR!$A$2:$A$988,"ARAŞTIRMA GÖREVLİSİ")</f>
        <v>0</v>
      </c>
      <c r="AM12" s="86">
        <f>COUNTIFS(AKTARIM!$B$2:$B$823,B12,AKTARIM!$D$2:$D$823,"ARAŞTIRMA GÖREVLİSİ")</f>
        <v>0</v>
      </c>
      <c r="AN12" s="86">
        <f>COUNTIFS(ILAN!$B$2:$B$816,B12,ILAN!$D$2:$D$816,"ARAŞTIRMA GÖREVLİSİ")</f>
        <v>0</v>
      </c>
      <c r="AO12" s="90"/>
      <c r="AP12" s="91">
        <f>IFERROR(VLOOKUP($B12,OGRENCISAYISI!$B$2:$F$103,2,0),"")</f>
        <v>0</v>
      </c>
      <c r="AQ12" s="91">
        <f>IFERROR(VLOOKUP($B12,OGRENCISAYISI!$B$2:$F$103,3,0),"")</f>
        <v>0</v>
      </c>
      <c r="AR12" s="91">
        <f>IFERROR(VLOOKUP($B12,OGRENCISAYISI!$B$2:$F$103,4,0),"")</f>
        <v>0</v>
      </c>
      <c r="AS12" s="91">
        <f>IFERROR(VLOOKUP($B12,OGRENCISAYISI!$B$2:$F$103,5,0),"")</f>
        <v>0</v>
      </c>
      <c r="AT12" s="92">
        <f>IFERROR(D12/AS12,0)</f>
        <v>0</v>
      </c>
      <c r="AU12" s="92">
        <f>IFERROR(M12/AS12,0)</f>
        <v>0</v>
      </c>
      <c r="AV12" s="93"/>
      <c r="AW12" s="133">
        <f>COUNTIFS(NORMDUYURU!$B$2:$B$709,B12,NORMDUYURU!$D$2:$D$709,"PROFESÖR")</f>
        <v>0</v>
      </c>
      <c r="AX12" s="165">
        <f>COUNTIFS(NORMDISITALEP!$B$2:$B$847,B12,NORMDISITALEP!$D$2:$D$847,"PROFESÖR")</f>
        <v>0</v>
      </c>
      <c r="AY12" s="134" t="str">
        <f>IF($R12+$S12+$T12+$AX12+$AW12&gt;$Q12,"!","")</f>
        <v/>
      </c>
      <c r="AZ12" s="133">
        <f>COUNTIFS(NORMDUYURU!$B$2:$B$709,B12,NORMDUYURU!$D$2:$D$709,"DOÇENT")</f>
        <v>0</v>
      </c>
      <c r="BA12" s="165">
        <f>COUNTIFS(NORMDISITALEP!$B$2:$B$847,B12,NORMDISITALEP!$D$2:$D$847,"DOÇENT")</f>
        <v>0</v>
      </c>
      <c r="BB12" s="134" t="str">
        <f>IF($V12+$W12+$X12+$BA12+$AZ12&gt;$Q12,"!","")</f>
        <v/>
      </c>
      <c r="BC12" s="133">
        <f>COUNTIFS(NORMDUYURU!$B$2:$B$709,B12,NORMDUYURU!$D$2:$D$709,"DOKTOR ÖĞRETİM ÜYESİ")</f>
        <v>0</v>
      </c>
      <c r="BD12" s="165">
        <f>COUNTIFS(NORMDISITALEP!$B$2:$B$847,B12,NORMDISITALEP!$D$2:$D$847,"DOKTOR ÖĞRETİM ÜYESİ")</f>
        <v>0</v>
      </c>
      <c r="BE12" s="134" t="str">
        <f>IF($Z12+$AA12+$AB12+$BD12+$BC12&gt;$Q12,"!","")</f>
        <v/>
      </c>
      <c r="BF12" s="133">
        <f>COUNTIFS(NORMDUYURU!$B$2:$B$709,B12,NORMDUYURU!$D$2:$D$709,"DERSÖĞRETİM GÖREVLİSİ")</f>
        <v>0</v>
      </c>
      <c r="BG12" s="165">
        <f>COUNTIFS(NORMDISITALEP!$B$2:$B$847,B12,NORMDISITALEP!$D$2:$D$847,"DERSÖĞRETİM GÖREVLİSİ")</f>
        <v>0</v>
      </c>
      <c r="BH12" s="134" t="str">
        <f>IF($AD12+$AE12+$AF12+$BG12+$BF12&gt;$Q12,"!","")</f>
        <v/>
      </c>
      <c r="BI12" s="123">
        <f>COUNTIFS(NORMDUYURU!$B$2:$B$709,B12,NORMDUYURU!$D$2:$D$709,"UYGÖĞRETİM GÖREVLİSİ")</f>
        <v>0</v>
      </c>
      <c r="BJ12" s="123">
        <f>COUNTIFS(NORMDUYURU!$B$2:$B$709,B12,NORMDUYURU!$D$2:$D$709,"ARAŞTIRMA GÖREVLİSİ")</f>
        <v>0</v>
      </c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</row>
    <row r="13" spans="1:76" s="5" customFormat="1" ht="124.5" customHeight="1">
      <c r="A13" s="111"/>
      <c r="B13" s="112"/>
      <c r="C13" s="113" t="s">
        <v>121</v>
      </c>
      <c r="D13" s="86">
        <f>COUNTIFS(DOLUKADROLAR!$H$2:$H$988,C13,DOLUKADROLAR!$A$2:$A$988,"PROFESÖR")+COUNTIFS(DOLUKADROLAR!$H$2:$H$988,C13,DOLUKADROLAR!$A$2:$A$988,"DOÇENT")+COUNTIFS(DOLUKADROLAR!$H$2:$H$988,C13,DOLUKADROLAR!$A$2:$A$988,"DOKTOR ÖĞRETİM ÜYESİ")</f>
        <v>0</v>
      </c>
      <c r="E13" s="86">
        <f>COUNTIFS(DOLUKADROLAR!$H$2:$H$988,C13,DOLUKADROLAR!$A$2:$A$988,"DERSÖĞRETİM GÖREVLİSİ")</f>
        <v>0</v>
      </c>
      <c r="F13" s="109" t="s">
        <v>158</v>
      </c>
      <c r="G13" s="30" t="s">
        <v>158</v>
      </c>
      <c r="H13" s="86" t="s">
        <v>158</v>
      </c>
      <c r="I13" s="109" t="s">
        <v>158</v>
      </c>
      <c r="J13" s="30" t="s">
        <v>158</v>
      </c>
      <c r="K13" s="86" t="s">
        <v>158</v>
      </c>
      <c r="L13" s="31"/>
      <c r="M13" s="127">
        <f>COUNTIFS(DOLUKADROLAR!$H$2:$H$988,C13,DOLUKADROLAR!$A$2:$A$988,"PROFESÖR")+COUNTIFS(DOLUKADROLAR!$H$2:$H$988,C13,DOLUKADROLAR!$A$2:$A$988,"DOÇENT")+COUNTIFS(DOLUKADROLAR!$H$2:$H$988,C13,DOLUKADROLAR!$A$2:$A$988,"DOKTOR ÖĞRETİM ÜYESİ")+COUNTIFS(DOLUKADROLAR!$H$2:$H$988,C13,DOLUKADROLAR!$A$2:$A$988,"DERSÖĞRETİM GÖREVLİSİ")+COUNTIFS(DOLUKADROLAR!$H$2:$H$988,C13,DOLUKADROLAR!$A$2:$A$988,"UYGÖĞRETİM GÖREVLİSİ")+COUNTIFS(DOLUKADROLAR!$H$2:$H$988,C13,DOLUKADROLAR!$A$2:$A$988,"ARAŞTIRMA GÖREVLİSİ")</f>
        <v>0</v>
      </c>
      <c r="N13" s="84" t="s">
        <v>158</v>
      </c>
      <c r="O13" s="107" t="s">
        <v>158</v>
      </c>
      <c r="P13" s="84" t="s">
        <v>158</v>
      </c>
      <c r="Q13" s="171" t="s">
        <v>158</v>
      </c>
      <c r="R13" s="85">
        <f>COUNTIFS(DOLUKADROLAR!$H$2:$H$988,C13,DOLUKADROLAR!$A$2:$A$988,"PROFESÖR")</f>
        <v>0</v>
      </c>
      <c r="S13" s="86">
        <f>COUNTIFS(AKTARIM!$C$2:$C$823,C13,AKTARIM!$D$2:$D$823,"PROFESÖR")</f>
        <v>0</v>
      </c>
      <c r="T13" s="87">
        <f>COUNTIFS(ILAN!$C$2:$C$816,C13,ILAN!$D$2:$D$816,"PROFESÖR")</f>
        <v>0</v>
      </c>
      <c r="U13" s="94" t="s">
        <v>158</v>
      </c>
      <c r="V13" s="85">
        <f>COUNTIFS(DOLUKADROLAR!$H$2:$H$988,C13,DOLUKADROLAR!$A$2:$A$988,"DOÇENT")</f>
        <v>0</v>
      </c>
      <c r="W13" s="86">
        <f>COUNTIFS(AKTARIM!$C$2:$C$823,C13,AKTARIM!$D$2:$D$823,"DOÇENT")</f>
        <v>0</v>
      </c>
      <c r="X13" s="87">
        <f>COUNTIFS(ILAN!$C$2:$C$816,C13,ILAN!$D$2:$D$816,"DOÇENT")</f>
        <v>0</v>
      </c>
      <c r="Y13" s="94" t="s">
        <v>158</v>
      </c>
      <c r="Z13" s="85">
        <f>COUNTIFS(DOLUKADROLAR!$H$2:$H$988,C13,DOLUKADROLAR!$A$2:$A$988,"DOKTOR ÖĞRETİM ÜYESİ")</f>
        <v>0</v>
      </c>
      <c r="AA13" s="86">
        <f>COUNTIFS(AKTARIM!$C$2:$C$823,C13,AKTARIM!$D$2:$D$823,"DOKTOR ÖĞRETİM ÜYESİ")</f>
        <v>0</v>
      </c>
      <c r="AB13" s="87">
        <f>COUNTIFS(ILAN!$C$2:$C$816,C13,ILAN!$D$2:$D$816,"DOKTOR ÖĞRETİM ÜYESİ")</f>
        <v>0</v>
      </c>
      <c r="AC13" s="94" t="s">
        <v>158</v>
      </c>
      <c r="AD13" s="85">
        <f>COUNTIFS(DOLUKADROLAR!$H$2:$H$988,C13,DOLUKADROLAR!$A$2:$A$988,"DERSÖĞRETİM GÖREVLİSİ")</f>
        <v>0</v>
      </c>
      <c r="AE13" s="86">
        <f>COUNTIFS(AKTARIM!$C$2:$C$823,C13,AKTARIM!$D$2:$D$823,"DERSÖĞRETİM GÖREVLİSİ")</f>
        <v>0</v>
      </c>
      <c r="AF13" s="87">
        <f>COUNTIFS(ILAN!$C$2:$C$816,C13,ILAN!$D$2:$D$816,"DERSÖĞRETİM GÖREVLİSİ")</f>
        <v>0</v>
      </c>
      <c r="AG13" s="94" t="s">
        <v>158</v>
      </c>
      <c r="AH13" s="89"/>
      <c r="AI13" s="86">
        <f>COUNTIFS(DOLUKADROLAR!$H$2:$H$988,C13,DOLUKADROLAR!$A$2:$A$988,"UYGÖĞRETİM GÖREVLİSİ")</f>
        <v>0</v>
      </c>
      <c r="AJ13" s="86">
        <f>COUNTIFS(AKTARIM!$C$2:$C$823,C13,AKTARIM!$D$2:$D$823,"UYGÖĞRETİM GÖREVLİSİ")</f>
        <v>0</v>
      </c>
      <c r="AK13" s="86">
        <f>COUNTIFS(ILAN!$C$2:$C$816,C13,ILAN!$D$2:$D$816,"UYGÖĞRETİM GÖREVLİSİ")</f>
        <v>0</v>
      </c>
      <c r="AL13" s="86">
        <f>COUNTIFS(DOLUKADROLAR!$H$2:$H$988,C13,DOLUKADROLAR!$A$2:$A$988,"ARAŞTIRMA GÖREVLİSİ")</f>
        <v>0</v>
      </c>
      <c r="AM13" s="86">
        <f>COUNTIFS(AKTARIM!$C$2:$C$823,C13,AKTARIM!$D$2:$D$823,"ARAŞTIRMA GÖREVLİSİ")</f>
        <v>0</v>
      </c>
      <c r="AN13" s="86">
        <f>COUNTIFS(ILAN!$C$2:$C$816,C13,ILAN!$D$2:$D$816,"ARAŞTIRMA GÖREVLİSİ")</f>
        <v>0</v>
      </c>
      <c r="AO13" s="90"/>
      <c r="AP13" s="91" t="s">
        <v>158</v>
      </c>
      <c r="AQ13" s="91" t="s">
        <v>158</v>
      </c>
      <c r="AR13" s="91" t="s">
        <v>158</v>
      </c>
      <c r="AS13" s="91" t="s">
        <v>158</v>
      </c>
      <c r="AT13" s="92" t="s">
        <v>158</v>
      </c>
      <c r="AU13" s="92" t="s">
        <v>158</v>
      </c>
      <c r="AV13" s="93"/>
      <c r="AW13" s="133">
        <f>COUNTIFS(NORMDUYURU!$C$2:$C$709,C13,NORMDUYURU!$D$2:$D$709,"PROFESÖR")</f>
        <v>0</v>
      </c>
      <c r="AX13" s="165">
        <f>COUNTIFS(NORMDISITALEP!$C$2:$C$847,C13,NORMDISITALEP!$D$2:$D$847,"PROFESÖR")</f>
        <v>0</v>
      </c>
      <c r="AY13" s="135" t="s">
        <v>158</v>
      </c>
      <c r="AZ13" s="133">
        <f>COUNTIFS(NORMDUYURU!$C$2:$C$709,C13,NORMDUYURU!$D$2:$D$709,"DOÇENT")</f>
        <v>0</v>
      </c>
      <c r="BA13" s="165">
        <f>COUNTIFS(NORMDISITALEP!$C$2:$C$847,C13,NORMDISITALEP!$D$2:$D$847,"DOÇENT")</f>
        <v>0</v>
      </c>
      <c r="BB13" s="135" t="s">
        <v>158</v>
      </c>
      <c r="BC13" s="133">
        <f>COUNTIFS(NORMDUYURU!$C$2:$C$709,C13,NORMDUYURU!$D$2:$D$709,"DOKTOR ÖĞRETİM ÜYESİ")</f>
        <v>0</v>
      </c>
      <c r="BD13" s="165">
        <f>COUNTIFS(NORMDISITALEP!$C$2:$C$847,C13,NORMDISITALEP!$D$2:$D$847,"DOKTOR ÖĞRETİM ÜYESİ")</f>
        <v>0</v>
      </c>
      <c r="BE13" s="135" t="s">
        <v>158</v>
      </c>
      <c r="BF13" s="133">
        <f>COUNTIFS(NORMDUYURU!$C$2:$C$709,C13,NORMDUYURU!$D$2:$D$709,"DERSÖĞRETİM GÖREVLİSİ")</f>
        <v>0</v>
      </c>
      <c r="BG13" s="165">
        <f>COUNTIFS(NORMDISITALEP!$C$2:$C$847,C13,NORMDISITALEP!$D$2:$D$847,"DERSÖĞRETİM GÖREVLİSİ")</f>
        <v>0</v>
      </c>
      <c r="BH13" s="135" t="s">
        <v>158</v>
      </c>
      <c r="BI13" s="123">
        <f>COUNTIFS(NORMDUYURU!$C$2:$C$709,C13,NORMDUYURU!$D$2:$D$709,"UYGÖĞRETİM GÖREVLİSİ")</f>
        <v>0</v>
      </c>
      <c r="BJ13" s="123">
        <f>COUNTIFS(NORMDUYURU!$C$2:$C$709,C13,NORMDUYURU!$D$2:$D$709,"ARAŞTIRMA GÖREVLİSİ")</f>
        <v>0</v>
      </c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</row>
    <row r="14" spans="1:76" s="5" customFormat="1" ht="124.5" customHeight="1">
      <c r="A14" s="111"/>
      <c r="B14" s="112"/>
      <c r="C14" s="113" t="s">
        <v>125</v>
      </c>
      <c r="D14" s="86">
        <f>COUNTIFS(DOLUKADROLAR!$H$2:$H$988,C14,DOLUKADROLAR!$A$2:$A$988,"PROFESÖR")+COUNTIFS(DOLUKADROLAR!$H$2:$H$988,C14,DOLUKADROLAR!$A$2:$A$988,"DOÇENT")+COUNTIFS(DOLUKADROLAR!$H$2:$H$988,C14,DOLUKADROLAR!$A$2:$A$988,"DOKTOR ÖĞRETİM ÜYESİ")</f>
        <v>0</v>
      </c>
      <c r="E14" s="86">
        <f>COUNTIFS(DOLUKADROLAR!$H$2:$H$988,C14,DOLUKADROLAR!$A$2:$A$988,"DERSÖĞRETİM GÖREVLİSİ")</f>
        <v>0</v>
      </c>
      <c r="F14" s="109" t="s">
        <v>158</v>
      </c>
      <c r="G14" s="30" t="s">
        <v>158</v>
      </c>
      <c r="H14" s="86" t="s">
        <v>158</v>
      </c>
      <c r="I14" s="109" t="s">
        <v>158</v>
      </c>
      <c r="J14" s="30" t="s">
        <v>158</v>
      </c>
      <c r="K14" s="86" t="s">
        <v>158</v>
      </c>
      <c r="L14" s="31"/>
      <c r="M14" s="127">
        <f>COUNTIFS(DOLUKADROLAR!$H$2:$H$988,C14,DOLUKADROLAR!$A$2:$A$988,"PROFESÖR")+COUNTIFS(DOLUKADROLAR!$H$2:$H$988,C14,DOLUKADROLAR!$A$2:$A$988,"DOÇENT")+COUNTIFS(DOLUKADROLAR!$H$2:$H$988,C14,DOLUKADROLAR!$A$2:$A$988,"DOKTOR ÖĞRETİM ÜYESİ")+COUNTIFS(DOLUKADROLAR!$H$2:$H$988,C14,DOLUKADROLAR!$A$2:$A$988,"DERSÖĞRETİM GÖREVLİSİ")+COUNTIFS(DOLUKADROLAR!$H$2:$H$988,C14,DOLUKADROLAR!$A$2:$A$988,"UYGÖĞRETİM GÖREVLİSİ")+COUNTIFS(DOLUKADROLAR!$H$2:$H$988,C14,DOLUKADROLAR!$A$2:$A$988,"ARAŞTIRMA GÖREVLİSİ")</f>
        <v>0</v>
      </c>
      <c r="N14" s="84" t="s">
        <v>158</v>
      </c>
      <c r="O14" s="107" t="s">
        <v>158</v>
      </c>
      <c r="P14" s="84" t="s">
        <v>158</v>
      </c>
      <c r="Q14" s="171" t="s">
        <v>158</v>
      </c>
      <c r="R14" s="85">
        <f>COUNTIFS(DOLUKADROLAR!$H$2:$H$988,C14,DOLUKADROLAR!$A$2:$A$988,"PROFESÖR")</f>
        <v>0</v>
      </c>
      <c r="S14" s="86">
        <f>COUNTIFS(AKTARIM!$C$2:$C$823,C14,AKTARIM!$D$2:$D$823,"PROFESÖR")</f>
        <v>0</v>
      </c>
      <c r="T14" s="87">
        <f>COUNTIFS(ILAN!$C$2:$C$816,C14,ILAN!$D$2:$D$816,"PROFESÖR")</f>
        <v>0</v>
      </c>
      <c r="U14" s="94" t="s">
        <v>158</v>
      </c>
      <c r="V14" s="85">
        <f>COUNTIFS(DOLUKADROLAR!$H$2:$H$988,C14,DOLUKADROLAR!$A$2:$A$988,"DOÇENT")</f>
        <v>0</v>
      </c>
      <c r="W14" s="86">
        <f>COUNTIFS(AKTARIM!$C$2:$C$823,C14,AKTARIM!$D$2:$D$823,"DOÇENT")</f>
        <v>0</v>
      </c>
      <c r="X14" s="87">
        <f>COUNTIFS(ILAN!$C$2:$C$816,C14,ILAN!$D$2:$D$816,"DOÇENT")</f>
        <v>0</v>
      </c>
      <c r="Y14" s="94" t="s">
        <v>158</v>
      </c>
      <c r="Z14" s="85">
        <f>COUNTIFS(DOLUKADROLAR!$H$2:$H$988,C14,DOLUKADROLAR!$A$2:$A$988,"DOKTOR ÖĞRETİM ÜYESİ")</f>
        <v>0</v>
      </c>
      <c r="AA14" s="86">
        <f>COUNTIFS(AKTARIM!$C$2:$C$823,C14,AKTARIM!$D$2:$D$823,"DOKTOR ÖĞRETİM ÜYESİ")</f>
        <v>0</v>
      </c>
      <c r="AB14" s="87">
        <f>COUNTIFS(ILAN!$C$2:$C$816,C14,ILAN!$D$2:$D$816,"DOKTOR ÖĞRETİM ÜYESİ")</f>
        <v>0</v>
      </c>
      <c r="AC14" s="94" t="s">
        <v>158</v>
      </c>
      <c r="AD14" s="85">
        <f>COUNTIFS(DOLUKADROLAR!$H$2:$H$988,C14,DOLUKADROLAR!$A$2:$A$988,"DERSÖĞRETİM GÖREVLİSİ")</f>
        <v>0</v>
      </c>
      <c r="AE14" s="86">
        <f>COUNTIFS(AKTARIM!$C$2:$C$823,C14,AKTARIM!$D$2:$D$823,"DERSÖĞRETİM GÖREVLİSİ")</f>
        <v>0</v>
      </c>
      <c r="AF14" s="87">
        <f>COUNTIFS(ILAN!$C$2:$C$816,C14,ILAN!$D$2:$D$816,"DERSÖĞRETİM GÖREVLİSİ")</f>
        <v>0</v>
      </c>
      <c r="AG14" s="94" t="s">
        <v>158</v>
      </c>
      <c r="AH14" s="89"/>
      <c r="AI14" s="86">
        <f>COUNTIFS(DOLUKADROLAR!$H$2:$H$988,C14,DOLUKADROLAR!$A$2:$A$988,"UYGÖĞRETİM GÖREVLİSİ")</f>
        <v>0</v>
      </c>
      <c r="AJ14" s="86">
        <f>COUNTIFS(AKTARIM!$C$2:$C$823,C14,AKTARIM!$D$2:$D$823,"UYGÖĞRETİM GÖREVLİSİ")</f>
        <v>0</v>
      </c>
      <c r="AK14" s="86">
        <f>COUNTIFS(ILAN!$C$2:$C$816,C14,ILAN!$D$2:$D$816,"UYGÖĞRETİM GÖREVLİSİ")</f>
        <v>0</v>
      </c>
      <c r="AL14" s="86">
        <f>COUNTIFS(DOLUKADROLAR!$H$2:$H$988,C14,DOLUKADROLAR!$A$2:$A$988,"ARAŞTIRMA GÖREVLİSİ")</f>
        <v>0</v>
      </c>
      <c r="AM14" s="86">
        <f>COUNTIFS(AKTARIM!$C$2:$C$823,C14,AKTARIM!$D$2:$D$823,"ARAŞTIRMA GÖREVLİSİ")</f>
        <v>0</v>
      </c>
      <c r="AN14" s="86">
        <f>COUNTIFS(ILAN!$C$2:$C$816,C14,ILAN!$D$2:$D$816,"ARAŞTIRMA GÖREVLİSİ")</f>
        <v>0</v>
      </c>
      <c r="AO14" s="90"/>
      <c r="AP14" s="91" t="s">
        <v>158</v>
      </c>
      <c r="AQ14" s="91" t="s">
        <v>158</v>
      </c>
      <c r="AR14" s="91" t="s">
        <v>158</v>
      </c>
      <c r="AS14" s="91" t="s">
        <v>158</v>
      </c>
      <c r="AT14" s="92" t="s">
        <v>158</v>
      </c>
      <c r="AU14" s="92" t="s">
        <v>158</v>
      </c>
      <c r="AV14" s="93"/>
      <c r="AW14" s="133">
        <f>COUNTIFS(NORMDUYURU!$C$2:$C$709,C14,NORMDUYURU!$D$2:$D$709,"PROFESÖR")</f>
        <v>0</v>
      </c>
      <c r="AX14" s="165">
        <f>COUNTIFS(NORMDISITALEP!$C$2:$C$847,C14,NORMDISITALEP!$D$2:$D$847,"PROFESÖR")</f>
        <v>0</v>
      </c>
      <c r="AY14" s="135" t="s">
        <v>158</v>
      </c>
      <c r="AZ14" s="133">
        <f>COUNTIFS(NORMDUYURU!$C$2:$C$709,C14,NORMDUYURU!$D$2:$D$709,"DOÇENT")</f>
        <v>0</v>
      </c>
      <c r="BA14" s="165">
        <f>COUNTIFS(NORMDISITALEP!$C$2:$C$847,C14,NORMDISITALEP!$D$2:$D$847,"DOÇENT")</f>
        <v>0</v>
      </c>
      <c r="BB14" s="135" t="s">
        <v>158</v>
      </c>
      <c r="BC14" s="133">
        <f>COUNTIFS(NORMDUYURU!$C$2:$C$709,C14,NORMDUYURU!$D$2:$D$709,"DOKTOR ÖĞRETİM ÜYESİ")</f>
        <v>0</v>
      </c>
      <c r="BD14" s="165">
        <f>COUNTIFS(NORMDISITALEP!$C$2:$C$847,C14,NORMDISITALEP!$D$2:$D$847,"DOKTOR ÖĞRETİM ÜYESİ")</f>
        <v>0</v>
      </c>
      <c r="BE14" s="135" t="s">
        <v>158</v>
      </c>
      <c r="BF14" s="133">
        <f>COUNTIFS(NORMDUYURU!$C$2:$C$709,C14,NORMDUYURU!$D$2:$D$709,"DERSÖĞRETİM GÖREVLİSİ")</f>
        <v>0</v>
      </c>
      <c r="BG14" s="165">
        <f>COUNTIFS(NORMDISITALEP!$C$2:$C$847,C14,NORMDISITALEP!$D$2:$D$847,"DERSÖĞRETİM GÖREVLİSİ")</f>
        <v>0</v>
      </c>
      <c r="BH14" s="135" t="s">
        <v>158</v>
      </c>
      <c r="BI14" s="123">
        <f>COUNTIFS(NORMDUYURU!$C$2:$C$709,C14,NORMDUYURU!$D$2:$D$709,"UYGÖĞRETİM GÖREVLİSİ")</f>
        <v>0</v>
      </c>
      <c r="BJ14" s="123">
        <f>COUNTIFS(NORMDUYURU!$C$2:$C$709,C14,NORMDUYURU!$D$2:$D$709,"ARAŞTIRMA GÖREVLİSİ")</f>
        <v>0</v>
      </c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</row>
    <row r="15" spans="1:76" s="5" customFormat="1" ht="124.5" customHeight="1">
      <c r="A15" s="111"/>
      <c r="B15" s="112"/>
      <c r="C15" s="113" t="s">
        <v>159</v>
      </c>
      <c r="D15" s="86">
        <f>COUNTIFS(DOLUKADROLAR!$H$2:$H$988,C15,DOLUKADROLAR!$A$2:$A$988,"PROFESÖR")+COUNTIFS(DOLUKADROLAR!$H$2:$H$988,C15,DOLUKADROLAR!$A$2:$A$988,"DOÇENT")+COUNTIFS(DOLUKADROLAR!$H$2:$H$988,C15,DOLUKADROLAR!$A$2:$A$988,"DOKTOR ÖĞRETİM ÜYESİ")</f>
        <v>0</v>
      </c>
      <c r="E15" s="86">
        <f>COUNTIFS(DOLUKADROLAR!$H$2:$H$988,C15,DOLUKADROLAR!$A$2:$A$988,"DERSÖĞRETİM GÖREVLİSİ")</f>
        <v>0</v>
      </c>
      <c r="F15" s="109" t="s">
        <v>158</v>
      </c>
      <c r="G15" s="30" t="s">
        <v>158</v>
      </c>
      <c r="H15" s="86" t="s">
        <v>158</v>
      </c>
      <c r="I15" s="109" t="s">
        <v>158</v>
      </c>
      <c r="J15" s="30" t="s">
        <v>158</v>
      </c>
      <c r="K15" s="86" t="s">
        <v>158</v>
      </c>
      <c r="L15" s="31"/>
      <c r="M15" s="127">
        <f>COUNTIFS(DOLUKADROLAR!$H$2:$H$988,C15,DOLUKADROLAR!$A$2:$A$988,"PROFESÖR")+COUNTIFS(DOLUKADROLAR!$H$2:$H$988,C15,DOLUKADROLAR!$A$2:$A$988,"DOÇENT")+COUNTIFS(DOLUKADROLAR!$H$2:$H$988,C15,DOLUKADROLAR!$A$2:$A$988,"DOKTOR ÖĞRETİM ÜYESİ")+COUNTIFS(DOLUKADROLAR!$H$2:$H$988,C15,DOLUKADROLAR!$A$2:$A$988,"DERSÖĞRETİM GÖREVLİSİ")+COUNTIFS(DOLUKADROLAR!$H$2:$H$988,C15,DOLUKADROLAR!$A$2:$A$988,"UYGÖĞRETİM GÖREVLİSİ")+COUNTIFS(DOLUKADROLAR!$H$2:$H$988,C15,DOLUKADROLAR!$A$2:$A$988,"ARAŞTIRMA GÖREVLİSİ")</f>
        <v>0</v>
      </c>
      <c r="N15" s="84" t="s">
        <v>158</v>
      </c>
      <c r="O15" s="107" t="s">
        <v>158</v>
      </c>
      <c r="P15" s="84" t="s">
        <v>158</v>
      </c>
      <c r="Q15" s="171" t="s">
        <v>158</v>
      </c>
      <c r="R15" s="85">
        <f>COUNTIFS(DOLUKADROLAR!$H$2:$H$988,C15,DOLUKADROLAR!$A$2:$A$988,"PROFESÖR")</f>
        <v>0</v>
      </c>
      <c r="S15" s="86">
        <f>COUNTIFS(AKTARIM!$C$2:$C$823,C15,AKTARIM!$D$2:$D$823,"PROFESÖR")</f>
        <v>0</v>
      </c>
      <c r="T15" s="87">
        <f>COUNTIFS(ILAN!$C$2:$C$816,C15,ILAN!$D$2:$D$816,"PROFESÖR")</f>
        <v>0</v>
      </c>
      <c r="U15" s="94" t="s">
        <v>158</v>
      </c>
      <c r="V15" s="85">
        <f>COUNTIFS(DOLUKADROLAR!$H$2:$H$988,C15,DOLUKADROLAR!$A$2:$A$988,"DOÇENT")</f>
        <v>0</v>
      </c>
      <c r="W15" s="86">
        <f>COUNTIFS(AKTARIM!$C$2:$C$823,C15,AKTARIM!$D$2:$D$823,"DOÇENT")</f>
        <v>0</v>
      </c>
      <c r="X15" s="87">
        <f>COUNTIFS(ILAN!$C$2:$C$816,C15,ILAN!$D$2:$D$816,"DOÇENT")</f>
        <v>0</v>
      </c>
      <c r="Y15" s="94" t="s">
        <v>158</v>
      </c>
      <c r="Z15" s="85">
        <f>COUNTIFS(DOLUKADROLAR!$H$2:$H$988,C15,DOLUKADROLAR!$A$2:$A$988,"DOKTOR ÖĞRETİM ÜYESİ")</f>
        <v>0</v>
      </c>
      <c r="AA15" s="86">
        <f>COUNTIFS(AKTARIM!$C$2:$C$823,C15,AKTARIM!$D$2:$D$823,"DOKTOR ÖĞRETİM ÜYESİ")</f>
        <v>0</v>
      </c>
      <c r="AB15" s="87">
        <f>COUNTIFS(ILAN!$C$2:$C$816,C15,ILAN!$D$2:$D$816,"DOKTOR ÖĞRETİM ÜYESİ")</f>
        <v>0</v>
      </c>
      <c r="AC15" s="94" t="s">
        <v>158</v>
      </c>
      <c r="AD15" s="85">
        <f>COUNTIFS(DOLUKADROLAR!$H$2:$H$988,C15,DOLUKADROLAR!$A$2:$A$988,"DERSÖĞRETİM GÖREVLİSİ")</f>
        <v>0</v>
      </c>
      <c r="AE15" s="86">
        <f>COUNTIFS(AKTARIM!$C$2:$C$823,C15,AKTARIM!$D$2:$D$823,"DERSÖĞRETİM GÖREVLİSİ")</f>
        <v>0</v>
      </c>
      <c r="AF15" s="87">
        <f>COUNTIFS(ILAN!$C$2:$C$816,C15,ILAN!$D$2:$D$816,"DERSÖĞRETİM GÖREVLİSİ")</f>
        <v>0</v>
      </c>
      <c r="AG15" s="94" t="s">
        <v>158</v>
      </c>
      <c r="AH15" s="89"/>
      <c r="AI15" s="86">
        <f>COUNTIFS(DOLUKADROLAR!$H$2:$H$988,C15,DOLUKADROLAR!$A$2:$A$988,"UYGÖĞRETİM GÖREVLİSİ")</f>
        <v>0</v>
      </c>
      <c r="AJ15" s="86">
        <f>COUNTIFS(AKTARIM!$C$2:$C$823,C15,AKTARIM!$D$2:$D$823,"UYGÖĞRETİM GÖREVLİSİ")</f>
        <v>0</v>
      </c>
      <c r="AK15" s="86">
        <f>COUNTIFS(ILAN!$C$2:$C$816,C15,ILAN!$D$2:$D$816,"UYGÖĞRETİM GÖREVLİSİ")</f>
        <v>0</v>
      </c>
      <c r="AL15" s="86">
        <f>COUNTIFS(DOLUKADROLAR!$H$2:$H$988,C15,DOLUKADROLAR!$A$2:$A$988,"ARAŞTIRMA GÖREVLİSİ")</f>
        <v>0</v>
      </c>
      <c r="AM15" s="86">
        <f>COUNTIFS(AKTARIM!$C$2:$C$823,C15,AKTARIM!$D$2:$D$823,"ARAŞTIRMA GÖREVLİSİ")</f>
        <v>0</v>
      </c>
      <c r="AN15" s="86">
        <f>COUNTIFS(ILAN!$C$2:$C$816,C15,ILAN!$D$2:$D$816,"ARAŞTIRMA GÖREVLİSİ")</f>
        <v>0</v>
      </c>
      <c r="AO15" s="90"/>
      <c r="AP15" s="91" t="s">
        <v>158</v>
      </c>
      <c r="AQ15" s="91" t="s">
        <v>158</v>
      </c>
      <c r="AR15" s="91" t="s">
        <v>158</v>
      </c>
      <c r="AS15" s="91" t="s">
        <v>158</v>
      </c>
      <c r="AT15" s="92" t="s">
        <v>158</v>
      </c>
      <c r="AU15" s="92" t="s">
        <v>158</v>
      </c>
      <c r="AV15" s="93"/>
      <c r="AW15" s="133">
        <f>COUNTIFS(NORMDUYURU!$C$2:$C$709,C15,NORMDUYURU!$D$2:$D$709,"PROFESÖR")</f>
        <v>0</v>
      </c>
      <c r="AX15" s="165">
        <f>COUNTIFS(NORMDISITALEP!$C$2:$C$847,C15,NORMDISITALEP!$D$2:$D$847,"PROFESÖR")</f>
        <v>0</v>
      </c>
      <c r="AY15" s="135" t="s">
        <v>158</v>
      </c>
      <c r="AZ15" s="133">
        <f>COUNTIFS(NORMDUYURU!$C$2:$C$709,C15,NORMDUYURU!$D$2:$D$709,"DOÇENT")</f>
        <v>0</v>
      </c>
      <c r="BA15" s="165">
        <f>COUNTIFS(NORMDISITALEP!$C$2:$C$847,C15,NORMDISITALEP!$D$2:$D$847,"DOÇENT")</f>
        <v>0</v>
      </c>
      <c r="BB15" s="135" t="s">
        <v>158</v>
      </c>
      <c r="BC15" s="133">
        <f>COUNTIFS(NORMDUYURU!$C$2:$C$709,C15,NORMDUYURU!$D$2:$D$709,"DOKTOR ÖĞRETİM ÜYESİ")</f>
        <v>0</v>
      </c>
      <c r="BD15" s="165">
        <f>COUNTIFS(NORMDISITALEP!$C$2:$C$847,C15,NORMDISITALEP!$D$2:$D$847,"DOKTOR ÖĞRETİM ÜYESİ")</f>
        <v>0</v>
      </c>
      <c r="BE15" s="135" t="s">
        <v>158</v>
      </c>
      <c r="BF15" s="133">
        <f>COUNTIFS(NORMDUYURU!$C$2:$C$709,C15,NORMDUYURU!$D$2:$D$709,"DERSÖĞRETİM GÖREVLİSİ")</f>
        <v>0</v>
      </c>
      <c r="BG15" s="165">
        <f>COUNTIFS(NORMDISITALEP!$C$2:$C$847,C15,NORMDISITALEP!$D$2:$D$847,"DERSÖĞRETİM GÖREVLİSİ")</f>
        <v>0</v>
      </c>
      <c r="BH15" s="135" t="s">
        <v>158</v>
      </c>
      <c r="BI15" s="123">
        <f>COUNTIFS(NORMDUYURU!$C$2:$C$709,C15,NORMDUYURU!$D$2:$D$709,"UYGÖĞRETİM GÖREVLİSİ")</f>
        <v>0</v>
      </c>
      <c r="BJ15" s="123">
        <f>COUNTIFS(NORMDUYURU!$C$2:$C$709,C15,NORMDUYURU!$D$2:$D$709,"ARAŞTIRMA GÖREVLİSİ")</f>
        <v>0</v>
      </c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</row>
    <row r="16" spans="1:76" s="5" customFormat="1" ht="124.5" customHeight="1">
      <c r="A16" s="111" t="s">
        <v>39</v>
      </c>
      <c r="B16" s="112" t="s">
        <v>49</v>
      </c>
      <c r="C16" s="113"/>
      <c r="D16" s="86">
        <f>COUNTIFS(DOLUKADROLAR!$G$2:$G$988,B16,DOLUKADROLAR!$A$2:$A$988,"PROFESÖR")+COUNTIFS(DOLUKADROLAR!$G$2:$G$988,B16,DOLUKADROLAR!$A$2:$A$988,"DOÇENT")+COUNTIFS(DOLUKADROLAR!$G$2:$G$988,B16,DOLUKADROLAR!$A$2:$A$988,"DOKTOR ÖĞRETİM ÜYESİ")</f>
        <v>0</v>
      </c>
      <c r="E16" s="86">
        <f>COUNTIFS(DOLUKADROLAR!$G$2:$G$988,B16,DOLUKADROLAR!$A$2:$A$988,"DERSÖĞRETİM GÖREVLİSİ")</f>
        <v>0</v>
      </c>
      <c r="F16" s="109">
        <f>IFERROR(VLOOKUP($B16,ASGARIOUVENORM!$B$2:$C$99,2,0),"")</f>
        <v>0</v>
      </c>
      <c r="G16" s="30" t="str">
        <f>IF(D16&gt;=$F16,"YOK","AÇIK VAR")</f>
        <v>YOK</v>
      </c>
      <c r="H16" s="86">
        <f>IFERROR(D16-$F16,0)</f>
        <v>0</v>
      </c>
      <c r="I16" s="109">
        <f>IFERROR(VLOOKUP($B16,ASGARIOUVENORM!$B$2:$D$99,3,0),"")</f>
        <v>0</v>
      </c>
      <c r="J16" s="30" t="str">
        <f>IF(D16+E16&gt;=$I16,"YOK","AÇIK VAR")</f>
        <v>YOK</v>
      </c>
      <c r="K16" s="86">
        <f>IFERROR(D16+E16-$I16,0)</f>
        <v>0</v>
      </c>
      <c r="L16" s="31"/>
      <c r="M16" s="127">
        <f>COUNTIFS(DOLUKADROLAR!$G$2:$G$988,B16,DOLUKADROLAR!$A$2:$A$988,"PROFESÖR")+COUNTIFS(DOLUKADROLAR!$G$2:$G$988,B16,DOLUKADROLAR!$A$2:$A$988,"DOÇENT")+COUNTIFS(DOLUKADROLAR!$G$2:$G$988,B16,DOLUKADROLAR!$A$2:$A$988,"DOKTOR ÖĞRETİM ÜYESİ")+COUNTIFS(DOLUKADROLAR!$G$2:$G$988,B16,DOLUKADROLAR!$A$2:$A$988,"DERSÖĞRETİM GÖREVLİSİ")+COUNTIFS(DOLUKADROLAR!$G$2:$G$988,B16,DOLUKADROLAR!$A$2:$A$988,"UYGÖĞRETİM GÖREVLİSİ")+COUNTIFS(DOLUKADROLAR!$G$2:$G$988,B16,DOLUKADROLAR!$A$2:$A$988,"ARAŞTIRMA GÖREVLİSİ")</f>
        <v>0</v>
      </c>
      <c r="N16" s="84">
        <f>ROUNDDOWN(((D16+E16)*2/3),0)</f>
        <v>0</v>
      </c>
      <c r="O16" s="107">
        <f>ROUNDDOWN(((D16+E16+T16+X16+AB16+AF16)*2/3),0)</f>
        <v>0</v>
      </c>
      <c r="P16" s="84">
        <f>ROUNDDOWN(((D16+E16+S16+T16+W16+X16+AA16+AB16+AE16+AF16)*2/3),0)</f>
        <v>0</v>
      </c>
      <c r="Q16" s="171">
        <f>ROUNDDOWN(((D16+E16+S16+T16+W16+X16+AA16+AB16+AE16+AF16+AW16+AZ16+BC16+BF16+AX16+BA16+BD16+BG16)*2/3),0)</f>
        <v>0</v>
      </c>
      <c r="R16" s="85">
        <f>COUNTIFS(DOLUKADROLAR!$G$2:$G$988,B16,DOLUKADROLAR!$A$2:$A$988,"PROFESÖR")</f>
        <v>0</v>
      </c>
      <c r="S16" s="86">
        <f>COUNTIFS(AKTARIM!$B$2:$B$823,B16,AKTARIM!$D$2:$D$823,"PROFESÖR")</f>
        <v>0</v>
      </c>
      <c r="T16" s="87">
        <f>COUNTIFS(ILAN!$B$2:$B$816,B16,ILAN!$D$2:$D$816,"PROFESÖR")</f>
        <v>0</v>
      </c>
      <c r="U16" s="128" t="str">
        <f>IF($R16+$T16&gt;$O16,"!","")</f>
        <v/>
      </c>
      <c r="V16" s="85">
        <f>COUNTIFS(DOLUKADROLAR!$G$2:$G$988,B16,DOLUKADROLAR!$A$2:$A$988,"DOÇENT")</f>
        <v>0</v>
      </c>
      <c r="W16" s="86">
        <f>COUNTIFS(AKTARIM!$B$2:$B$823,B16,AKTARIM!$D$2:$D$823,"DOÇENT")</f>
        <v>0</v>
      </c>
      <c r="X16" s="87">
        <f>COUNTIFS(ILAN!$B$2:$B$816,B16,ILAN!$D$2:$D$816,"DOÇENT")</f>
        <v>0</v>
      </c>
      <c r="Y16" s="128" t="str">
        <f>IF($V16+$X16&gt;$O16,"!","")</f>
        <v/>
      </c>
      <c r="Z16" s="85">
        <f>COUNTIFS(DOLUKADROLAR!$G$2:$G$988,B16,DOLUKADROLAR!$A$2:$A$988,"DOKTOR ÖĞRETİM ÜYESİ")</f>
        <v>0</v>
      </c>
      <c r="AA16" s="86">
        <f>COUNTIFS(AKTARIM!$B$2:$B$823,B16,AKTARIM!$D$2:$D$823,"DOKTOR ÖĞRETİM ÜYESİ")</f>
        <v>0</v>
      </c>
      <c r="AB16" s="87">
        <f>COUNTIFS(ILAN!$B$2:$B$816,B16,ILAN!$D$2:$D$816,"DOKTOR ÖĞRETİM ÜYESİ")</f>
        <v>0</v>
      </c>
      <c r="AC16" s="128" t="str">
        <f>IF($Z16+$AB16&gt;$O16,"!","")</f>
        <v/>
      </c>
      <c r="AD16" s="85">
        <f>COUNTIFS(DOLUKADROLAR!$G$2:$G$988,B16,DOLUKADROLAR!$A$2:$A$988,"DERSÖĞRETİM GÖREVLİSİ")</f>
        <v>0</v>
      </c>
      <c r="AE16" s="86">
        <f>COUNTIFS(AKTARIM!$B$2:$B$823,B16,AKTARIM!$D$2:$D$823,"DERSÖĞRETİM GÖREVLİSİ")</f>
        <v>0</v>
      </c>
      <c r="AF16" s="87">
        <f>COUNTIFS(ILAN!$B$2:$B$816,B16,ILAN!$D$2:$D$816,"DERSÖĞRETİM GÖREVLİSİ")</f>
        <v>0</v>
      </c>
      <c r="AG16" s="128" t="str">
        <f>IF($AD16+$AF16&gt;$O16,"!","")</f>
        <v/>
      </c>
      <c r="AH16" s="89"/>
      <c r="AI16" s="86">
        <f>COUNTIFS(DOLUKADROLAR!$G$2:$G$988,B16,DOLUKADROLAR!$A$2:$A$988,"UYGÖĞRETİM GÖREVLİSİ")</f>
        <v>0</v>
      </c>
      <c r="AJ16" s="86">
        <f>COUNTIFS(AKTARIM!$B$2:$B$823,B16,AKTARIM!$D$2:$D$823,"UYGÖĞRETİM GÖREVLİSİ")</f>
        <v>0</v>
      </c>
      <c r="AK16" s="86">
        <f>COUNTIFS(ILAN!$B$2:$B$816,B16,ILAN!$D$2:$D$816,"UYGÖĞRETİM GÖREVLİSİ")</f>
        <v>0</v>
      </c>
      <c r="AL16" s="86">
        <f>COUNTIFS(DOLUKADROLAR!$G$2:$G$988,B16,DOLUKADROLAR!$A$2:$A$988,"ARAŞTIRMA GÖREVLİSİ")</f>
        <v>0</v>
      </c>
      <c r="AM16" s="86">
        <f>COUNTIFS(AKTARIM!$B$2:$B$823,B16,AKTARIM!$D$2:$D$823,"ARAŞTIRMA GÖREVLİSİ")</f>
        <v>0</v>
      </c>
      <c r="AN16" s="86">
        <f>COUNTIFS(ILAN!$B$2:$B$816,B16,ILAN!$D$2:$D$816,"ARAŞTIRMA GÖREVLİSİ")</f>
        <v>0</v>
      </c>
      <c r="AO16" s="90"/>
      <c r="AP16" s="91">
        <f>IFERROR(VLOOKUP($B16,OGRENCISAYISI!$B$2:$F$103,2,0),"")</f>
        <v>0</v>
      </c>
      <c r="AQ16" s="91">
        <f>IFERROR(VLOOKUP($B16,OGRENCISAYISI!$B$2:$F$103,3,0),"")</f>
        <v>0</v>
      </c>
      <c r="AR16" s="91">
        <f>IFERROR(VLOOKUP($B16,OGRENCISAYISI!$B$2:$F$103,4,0),"")</f>
        <v>0</v>
      </c>
      <c r="AS16" s="91">
        <f>IFERROR(VLOOKUP($B16,OGRENCISAYISI!$B$2:$F$103,5,0),"")</f>
        <v>0</v>
      </c>
      <c r="AT16" s="92">
        <f>IFERROR(D16/AS16,0)</f>
        <v>0</v>
      </c>
      <c r="AU16" s="92">
        <f>IFERROR(M16/AS16,0)</f>
        <v>0</v>
      </c>
      <c r="AV16" s="93"/>
      <c r="AW16" s="133">
        <f>COUNTIFS(NORMDUYURU!$B$2:$B$709,B16,NORMDUYURU!$D$2:$D$709,"PROFESÖR")</f>
        <v>0</v>
      </c>
      <c r="AX16" s="165">
        <f>COUNTIFS(NORMDISITALEP!$B$2:$B$847,B16,NORMDISITALEP!$D$2:$D$847,"PROFESÖR")</f>
        <v>0</v>
      </c>
      <c r="AY16" s="134" t="str">
        <f>IF($R16+$S16+$T16+$AX16+$AW16&gt;$Q16,"!","")</f>
        <v/>
      </c>
      <c r="AZ16" s="133">
        <f>COUNTIFS(NORMDUYURU!$B$2:$B$709,B16,NORMDUYURU!$D$2:$D$709,"DOÇENT")</f>
        <v>0</v>
      </c>
      <c r="BA16" s="165">
        <f>COUNTIFS(NORMDISITALEP!$B$2:$B$847,B16,NORMDISITALEP!$D$2:$D$847,"DOÇENT")</f>
        <v>0</v>
      </c>
      <c r="BB16" s="134" t="str">
        <f>IF($V16+$W16+$X16+$BA16+$AZ16&gt;$Q16,"!","")</f>
        <v/>
      </c>
      <c r="BC16" s="133">
        <f>COUNTIFS(NORMDUYURU!$B$2:$B$709,B16,NORMDUYURU!$D$2:$D$709,"DOKTOR ÖĞRETİM ÜYESİ")</f>
        <v>0</v>
      </c>
      <c r="BD16" s="165">
        <f>COUNTIFS(NORMDISITALEP!$B$2:$B$847,B16,NORMDISITALEP!$D$2:$D$847,"DOKTOR ÖĞRETİM ÜYESİ")</f>
        <v>0</v>
      </c>
      <c r="BE16" s="134" t="str">
        <f>IF($Z16+$AA16+$AB16+$BD16+$BC16&gt;$Q16,"!","")</f>
        <v/>
      </c>
      <c r="BF16" s="133">
        <f>COUNTIFS(NORMDUYURU!$B$2:$B$709,B16,NORMDUYURU!$D$2:$D$709,"DERSÖĞRETİM GÖREVLİSİ")</f>
        <v>0</v>
      </c>
      <c r="BG16" s="165">
        <f>COUNTIFS(NORMDISITALEP!$B$2:$B$847,B16,NORMDISITALEP!$D$2:$D$847,"DERSÖĞRETİM GÖREVLİSİ")</f>
        <v>0</v>
      </c>
      <c r="BH16" s="134" t="str">
        <f>IF($AD16+$AE16+$AF16+$BG16+$BF16&gt;$Q16,"!","")</f>
        <v/>
      </c>
      <c r="BI16" s="123">
        <f>COUNTIFS(NORMDUYURU!$B$2:$B$709,B16,NORMDUYURU!$D$2:$D$709,"UYGÖĞRETİM GÖREVLİSİ")</f>
        <v>0</v>
      </c>
      <c r="BJ16" s="123">
        <f>COUNTIFS(NORMDUYURU!$B$2:$B$709,B16,NORMDUYURU!$D$2:$D$709,"ARAŞTIRMA GÖREVLİSİ")</f>
        <v>0</v>
      </c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</row>
    <row r="17" spans="1:76" s="5" customFormat="1" ht="124.5" customHeight="1">
      <c r="A17" s="111"/>
      <c r="B17" s="112"/>
      <c r="C17" s="113" t="s">
        <v>55</v>
      </c>
      <c r="D17" s="86">
        <f>COUNTIFS(DOLUKADROLAR!$H$2:$H$988,C17,DOLUKADROLAR!$A$2:$A$988,"PROFESÖR")+COUNTIFS(DOLUKADROLAR!$H$2:$H$988,C17,DOLUKADROLAR!$A$2:$A$988,"DOÇENT")+COUNTIFS(DOLUKADROLAR!$H$2:$H$988,C17,DOLUKADROLAR!$A$2:$A$988,"DOKTOR ÖĞRETİM ÜYESİ")</f>
        <v>0</v>
      </c>
      <c r="E17" s="86">
        <f>COUNTIFS(DOLUKADROLAR!$H$2:$H$988,C17,DOLUKADROLAR!$A$2:$A$988,"DERSÖĞRETİM GÖREVLİSİ")</f>
        <v>0</v>
      </c>
      <c r="F17" s="109" t="s">
        <v>158</v>
      </c>
      <c r="G17" s="30" t="s">
        <v>158</v>
      </c>
      <c r="H17" s="86" t="s">
        <v>158</v>
      </c>
      <c r="I17" s="109" t="s">
        <v>158</v>
      </c>
      <c r="J17" s="30" t="s">
        <v>158</v>
      </c>
      <c r="K17" s="86" t="s">
        <v>158</v>
      </c>
      <c r="L17" s="31"/>
      <c r="M17" s="127">
        <f>COUNTIFS(DOLUKADROLAR!$H$2:$H$988,C17,DOLUKADROLAR!$A$2:$A$988,"PROFESÖR")+COUNTIFS(DOLUKADROLAR!$H$2:$H$988,C17,DOLUKADROLAR!$A$2:$A$988,"DOÇENT")+COUNTIFS(DOLUKADROLAR!$H$2:$H$988,C17,DOLUKADROLAR!$A$2:$A$988,"DOKTOR ÖĞRETİM ÜYESİ")+COUNTIFS(DOLUKADROLAR!$H$2:$H$988,C17,DOLUKADROLAR!$A$2:$A$988,"DERSÖĞRETİM GÖREVLİSİ")+COUNTIFS(DOLUKADROLAR!$H$2:$H$988,C17,DOLUKADROLAR!$A$2:$A$988,"UYGÖĞRETİM GÖREVLİSİ")+COUNTIFS(DOLUKADROLAR!$H$2:$H$988,C17,DOLUKADROLAR!$A$2:$A$988,"ARAŞTIRMA GÖREVLİSİ")</f>
        <v>0</v>
      </c>
      <c r="N17" s="84" t="s">
        <v>158</v>
      </c>
      <c r="O17" s="107" t="s">
        <v>158</v>
      </c>
      <c r="P17" s="84" t="s">
        <v>158</v>
      </c>
      <c r="Q17" s="171" t="s">
        <v>158</v>
      </c>
      <c r="R17" s="85">
        <f>COUNTIFS(DOLUKADROLAR!$H$2:$H$988,C17,DOLUKADROLAR!$A$2:$A$988,"PROFESÖR")</f>
        <v>0</v>
      </c>
      <c r="S17" s="86">
        <f>COUNTIFS(AKTARIM!$C$2:$C$823,C17,AKTARIM!$D$2:$D$823,"PROFESÖR")</f>
        <v>0</v>
      </c>
      <c r="T17" s="87">
        <f>COUNTIFS(ILAN!$C$2:$C$816,C17,ILAN!$D$2:$D$816,"PROFESÖR")</f>
        <v>0</v>
      </c>
      <c r="U17" s="94" t="s">
        <v>158</v>
      </c>
      <c r="V17" s="85">
        <f>COUNTIFS(DOLUKADROLAR!$H$2:$H$988,C17,DOLUKADROLAR!$A$2:$A$988,"DOÇENT")</f>
        <v>0</v>
      </c>
      <c r="W17" s="86">
        <f>COUNTIFS(AKTARIM!$C$2:$C$823,C17,AKTARIM!$D$2:$D$823,"DOÇENT")</f>
        <v>0</v>
      </c>
      <c r="X17" s="87">
        <f>COUNTIFS(ILAN!$C$2:$C$816,C17,ILAN!$D$2:$D$816,"DOÇENT")</f>
        <v>0</v>
      </c>
      <c r="Y17" s="94" t="s">
        <v>158</v>
      </c>
      <c r="Z17" s="85">
        <f>COUNTIFS(DOLUKADROLAR!$H$2:$H$988,C17,DOLUKADROLAR!$A$2:$A$988,"DOKTOR ÖĞRETİM ÜYESİ")</f>
        <v>0</v>
      </c>
      <c r="AA17" s="86">
        <f>COUNTIFS(AKTARIM!$C$2:$C$823,C17,AKTARIM!$D$2:$D$823,"DOKTOR ÖĞRETİM ÜYESİ")</f>
        <v>0</v>
      </c>
      <c r="AB17" s="87">
        <f>COUNTIFS(ILAN!$C$2:$C$816,C17,ILAN!$D$2:$D$816,"DOKTOR ÖĞRETİM ÜYESİ")</f>
        <v>0</v>
      </c>
      <c r="AC17" s="94" t="s">
        <v>158</v>
      </c>
      <c r="AD17" s="85">
        <f>COUNTIFS(DOLUKADROLAR!$H$2:$H$988,C17,DOLUKADROLAR!$A$2:$A$988,"DERSÖĞRETİM GÖREVLİSİ")</f>
        <v>0</v>
      </c>
      <c r="AE17" s="86">
        <f>COUNTIFS(AKTARIM!$C$2:$C$823,C17,AKTARIM!$D$2:$D$823,"DERSÖĞRETİM GÖREVLİSİ")</f>
        <v>0</v>
      </c>
      <c r="AF17" s="87">
        <f>COUNTIFS(ILAN!$C$2:$C$816,C17,ILAN!$D$2:$D$816,"DERSÖĞRETİM GÖREVLİSİ")</f>
        <v>0</v>
      </c>
      <c r="AG17" s="94" t="s">
        <v>158</v>
      </c>
      <c r="AH17" s="89"/>
      <c r="AI17" s="86">
        <f>COUNTIFS(DOLUKADROLAR!$H$2:$H$988,C17,DOLUKADROLAR!$A$2:$A$988,"UYGÖĞRETİM GÖREVLİSİ")</f>
        <v>0</v>
      </c>
      <c r="AJ17" s="86">
        <f>COUNTIFS(AKTARIM!$C$2:$C$823,C17,AKTARIM!$D$2:$D$823,"UYGÖĞRETİM GÖREVLİSİ")</f>
        <v>0</v>
      </c>
      <c r="AK17" s="86">
        <f>COUNTIFS(ILAN!$C$2:$C$816,C17,ILAN!$D$2:$D$816,"UYGÖĞRETİM GÖREVLİSİ")</f>
        <v>0</v>
      </c>
      <c r="AL17" s="86">
        <f>COUNTIFS(DOLUKADROLAR!$H$2:$H$988,C17,DOLUKADROLAR!$A$2:$A$988,"ARAŞTIRMA GÖREVLİSİ")</f>
        <v>0</v>
      </c>
      <c r="AM17" s="86">
        <f>COUNTIFS(AKTARIM!$C$2:$C$823,C17,AKTARIM!$D$2:$D$823,"ARAŞTIRMA GÖREVLİSİ")</f>
        <v>0</v>
      </c>
      <c r="AN17" s="86">
        <f>COUNTIFS(ILAN!$C$2:$C$816,C17,ILAN!$D$2:$D$816,"ARAŞTIRMA GÖREVLİSİ")</f>
        <v>0</v>
      </c>
      <c r="AO17" s="90"/>
      <c r="AP17" s="91" t="s">
        <v>158</v>
      </c>
      <c r="AQ17" s="91" t="s">
        <v>158</v>
      </c>
      <c r="AR17" s="91" t="s">
        <v>158</v>
      </c>
      <c r="AS17" s="91" t="s">
        <v>158</v>
      </c>
      <c r="AT17" s="92" t="s">
        <v>158</v>
      </c>
      <c r="AU17" s="92" t="s">
        <v>158</v>
      </c>
      <c r="AV17" s="93"/>
      <c r="AW17" s="133">
        <f>COUNTIFS(NORMDUYURU!$C$2:$C$709,C17,NORMDUYURU!$D$2:$D$709,"PROFESÖR")</f>
        <v>0</v>
      </c>
      <c r="AX17" s="165">
        <f>COUNTIFS(NORMDISITALEP!$C$2:$C$847,C17,NORMDISITALEP!$D$2:$D$847,"PROFESÖR")</f>
        <v>0</v>
      </c>
      <c r="AY17" s="135" t="s">
        <v>158</v>
      </c>
      <c r="AZ17" s="133">
        <f>COUNTIFS(NORMDUYURU!$C$2:$C$709,C17,NORMDUYURU!$D$2:$D$709,"DOÇENT")</f>
        <v>0</v>
      </c>
      <c r="BA17" s="165">
        <f>COUNTIFS(NORMDISITALEP!$C$2:$C$847,C17,NORMDISITALEP!$D$2:$D$847,"DOÇENT")</f>
        <v>0</v>
      </c>
      <c r="BB17" s="135" t="s">
        <v>158</v>
      </c>
      <c r="BC17" s="133">
        <f>COUNTIFS(NORMDUYURU!$C$2:$C$709,C17,NORMDUYURU!$D$2:$D$709,"DOKTOR ÖĞRETİM ÜYESİ")</f>
        <v>0</v>
      </c>
      <c r="BD17" s="165">
        <f>COUNTIFS(NORMDISITALEP!$C$2:$C$847,C17,NORMDISITALEP!$D$2:$D$847,"DOKTOR ÖĞRETİM ÜYESİ")</f>
        <v>0</v>
      </c>
      <c r="BE17" s="135" t="s">
        <v>158</v>
      </c>
      <c r="BF17" s="133">
        <f>COUNTIFS(NORMDUYURU!$C$2:$C$709,C17,NORMDUYURU!$D$2:$D$709,"DERSÖĞRETİM GÖREVLİSİ")</f>
        <v>0</v>
      </c>
      <c r="BG17" s="165">
        <f>COUNTIFS(NORMDISITALEP!$C$2:$C$847,C17,NORMDISITALEP!$D$2:$D$847,"DERSÖĞRETİM GÖREVLİSİ")</f>
        <v>0</v>
      </c>
      <c r="BH17" s="135" t="s">
        <v>158</v>
      </c>
      <c r="BI17" s="123">
        <f>COUNTIFS(NORMDUYURU!$C$2:$C$709,C17,NORMDUYURU!$D$2:$D$709,"UYGÖĞRETİM GÖREVLİSİ")</f>
        <v>0</v>
      </c>
      <c r="BJ17" s="123">
        <f>COUNTIFS(NORMDUYURU!$C$2:$C$709,C17,NORMDUYURU!$D$2:$D$709,"ARAŞTIRMA GÖREVLİSİ")</f>
        <v>0</v>
      </c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</row>
    <row r="18" spans="1:76" s="5" customFormat="1" ht="124.5" customHeight="1">
      <c r="A18" s="111"/>
      <c r="B18" s="112"/>
      <c r="C18" s="113" t="s">
        <v>109</v>
      </c>
      <c r="D18" s="86">
        <f>COUNTIFS(DOLUKADROLAR!$H$2:$H$988,C18,DOLUKADROLAR!$A$2:$A$988,"PROFESÖR")+COUNTIFS(DOLUKADROLAR!$H$2:$H$988,C18,DOLUKADROLAR!$A$2:$A$988,"DOÇENT")+COUNTIFS(DOLUKADROLAR!$H$2:$H$988,C18,DOLUKADROLAR!$A$2:$A$988,"DOKTOR ÖĞRETİM ÜYESİ")</f>
        <v>0</v>
      </c>
      <c r="E18" s="86">
        <f>COUNTIFS(DOLUKADROLAR!$H$2:$H$988,C18,DOLUKADROLAR!$A$2:$A$988,"DERSÖĞRETİM GÖREVLİSİ")</f>
        <v>0</v>
      </c>
      <c r="F18" s="109" t="s">
        <v>158</v>
      </c>
      <c r="G18" s="30" t="s">
        <v>158</v>
      </c>
      <c r="H18" s="86" t="s">
        <v>158</v>
      </c>
      <c r="I18" s="109" t="s">
        <v>158</v>
      </c>
      <c r="J18" s="30" t="s">
        <v>158</v>
      </c>
      <c r="K18" s="86" t="s">
        <v>158</v>
      </c>
      <c r="L18" s="31"/>
      <c r="M18" s="127">
        <f>COUNTIFS(DOLUKADROLAR!$H$2:$H$988,C18,DOLUKADROLAR!$A$2:$A$988,"PROFESÖR")+COUNTIFS(DOLUKADROLAR!$H$2:$H$988,C18,DOLUKADROLAR!$A$2:$A$988,"DOÇENT")+COUNTIFS(DOLUKADROLAR!$H$2:$H$988,C18,DOLUKADROLAR!$A$2:$A$988,"DOKTOR ÖĞRETİM ÜYESİ")+COUNTIFS(DOLUKADROLAR!$H$2:$H$988,C18,DOLUKADROLAR!$A$2:$A$988,"DERSÖĞRETİM GÖREVLİSİ")+COUNTIFS(DOLUKADROLAR!$H$2:$H$988,C18,DOLUKADROLAR!$A$2:$A$988,"UYGÖĞRETİM GÖREVLİSİ")+COUNTIFS(DOLUKADROLAR!$H$2:$H$988,C18,DOLUKADROLAR!$A$2:$A$988,"ARAŞTIRMA GÖREVLİSİ")</f>
        <v>0</v>
      </c>
      <c r="N18" s="84" t="s">
        <v>158</v>
      </c>
      <c r="O18" s="107" t="s">
        <v>158</v>
      </c>
      <c r="P18" s="84" t="s">
        <v>158</v>
      </c>
      <c r="Q18" s="171" t="s">
        <v>158</v>
      </c>
      <c r="R18" s="85">
        <f>COUNTIFS(DOLUKADROLAR!$H$2:$H$988,C18,DOLUKADROLAR!$A$2:$A$988,"PROFESÖR")</f>
        <v>0</v>
      </c>
      <c r="S18" s="86">
        <f>COUNTIFS(AKTARIM!$C$2:$C$823,C18,AKTARIM!$D$2:$D$823,"PROFESÖR")</f>
        <v>0</v>
      </c>
      <c r="T18" s="87">
        <f>COUNTIFS(ILAN!$C$2:$C$816,C18,ILAN!$D$2:$D$816,"PROFESÖR")</f>
        <v>0</v>
      </c>
      <c r="U18" s="94" t="s">
        <v>158</v>
      </c>
      <c r="V18" s="85">
        <f>COUNTIFS(DOLUKADROLAR!$H$2:$H$988,C18,DOLUKADROLAR!$A$2:$A$988,"DOÇENT")</f>
        <v>0</v>
      </c>
      <c r="W18" s="86">
        <f>COUNTIFS(AKTARIM!$C$2:$C$823,C18,AKTARIM!$D$2:$D$823,"DOÇENT")</f>
        <v>0</v>
      </c>
      <c r="X18" s="87">
        <f>COUNTIFS(ILAN!$C$2:$C$816,C18,ILAN!$D$2:$D$816,"DOÇENT")</f>
        <v>0</v>
      </c>
      <c r="Y18" s="94" t="s">
        <v>158</v>
      </c>
      <c r="Z18" s="85">
        <f>COUNTIFS(DOLUKADROLAR!$H$2:$H$988,C18,DOLUKADROLAR!$A$2:$A$988,"DOKTOR ÖĞRETİM ÜYESİ")</f>
        <v>0</v>
      </c>
      <c r="AA18" s="86">
        <f>COUNTIFS(AKTARIM!$C$2:$C$823,C18,AKTARIM!$D$2:$D$823,"DOKTOR ÖĞRETİM ÜYESİ")</f>
        <v>0</v>
      </c>
      <c r="AB18" s="87">
        <f>COUNTIFS(ILAN!$C$2:$C$816,C18,ILAN!$D$2:$D$816,"DOKTOR ÖĞRETİM ÜYESİ")</f>
        <v>0</v>
      </c>
      <c r="AC18" s="94" t="s">
        <v>158</v>
      </c>
      <c r="AD18" s="85">
        <f>COUNTIFS(DOLUKADROLAR!$H$2:$H$988,C18,DOLUKADROLAR!$A$2:$A$988,"DERSÖĞRETİM GÖREVLİSİ")</f>
        <v>0</v>
      </c>
      <c r="AE18" s="86">
        <f>COUNTIFS(AKTARIM!$C$2:$C$823,C18,AKTARIM!$D$2:$D$823,"DERSÖĞRETİM GÖREVLİSİ")</f>
        <v>0</v>
      </c>
      <c r="AF18" s="87">
        <f>COUNTIFS(ILAN!$C$2:$C$816,C18,ILAN!$D$2:$D$816,"DERSÖĞRETİM GÖREVLİSİ")</f>
        <v>0</v>
      </c>
      <c r="AG18" s="94" t="s">
        <v>158</v>
      </c>
      <c r="AH18" s="89"/>
      <c r="AI18" s="86">
        <f>COUNTIFS(DOLUKADROLAR!$H$2:$H$988,C18,DOLUKADROLAR!$A$2:$A$988,"UYGÖĞRETİM GÖREVLİSİ")</f>
        <v>0</v>
      </c>
      <c r="AJ18" s="86">
        <f>COUNTIFS(AKTARIM!$C$2:$C$823,C18,AKTARIM!$D$2:$D$823,"UYGÖĞRETİM GÖREVLİSİ")</f>
        <v>0</v>
      </c>
      <c r="AK18" s="86">
        <f>COUNTIFS(ILAN!$C$2:$C$816,C18,ILAN!$D$2:$D$816,"UYGÖĞRETİM GÖREVLİSİ")</f>
        <v>0</v>
      </c>
      <c r="AL18" s="86">
        <f>COUNTIFS(DOLUKADROLAR!$H$2:$H$988,C18,DOLUKADROLAR!$A$2:$A$988,"ARAŞTIRMA GÖREVLİSİ")</f>
        <v>0</v>
      </c>
      <c r="AM18" s="86">
        <f>COUNTIFS(AKTARIM!$C$2:$C$823,C18,AKTARIM!$D$2:$D$823,"ARAŞTIRMA GÖREVLİSİ")</f>
        <v>0</v>
      </c>
      <c r="AN18" s="86">
        <f>COUNTIFS(ILAN!$C$2:$C$816,C18,ILAN!$D$2:$D$816,"ARAŞTIRMA GÖREVLİSİ")</f>
        <v>0</v>
      </c>
      <c r="AO18" s="90"/>
      <c r="AP18" s="91" t="s">
        <v>158</v>
      </c>
      <c r="AQ18" s="91" t="s">
        <v>158</v>
      </c>
      <c r="AR18" s="91" t="s">
        <v>158</v>
      </c>
      <c r="AS18" s="91" t="s">
        <v>158</v>
      </c>
      <c r="AT18" s="92" t="s">
        <v>158</v>
      </c>
      <c r="AU18" s="92" t="s">
        <v>158</v>
      </c>
      <c r="AV18" s="93"/>
      <c r="AW18" s="133">
        <f>COUNTIFS(NORMDUYURU!$C$2:$C$709,C18,NORMDUYURU!$D$2:$D$709,"PROFESÖR")</f>
        <v>0</v>
      </c>
      <c r="AX18" s="165">
        <f>COUNTIFS(NORMDISITALEP!$C$2:$C$847,C18,NORMDISITALEP!$D$2:$D$847,"PROFESÖR")</f>
        <v>0</v>
      </c>
      <c r="AY18" s="135" t="s">
        <v>158</v>
      </c>
      <c r="AZ18" s="133">
        <f>COUNTIFS(NORMDUYURU!$C$2:$C$709,C18,NORMDUYURU!$D$2:$D$709,"DOÇENT")</f>
        <v>0</v>
      </c>
      <c r="BA18" s="165">
        <f>COUNTIFS(NORMDISITALEP!$C$2:$C$847,C18,NORMDISITALEP!$D$2:$D$847,"DOÇENT")</f>
        <v>0</v>
      </c>
      <c r="BB18" s="135" t="s">
        <v>158</v>
      </c>
      <c r="BC18" s="133">
        <f>COUNTIFS(NORMDUYURU!$C$2:$C$709,C18,NORMDUYURU!$D$2:$D$709,"DOKTOR ÖĞRETİM ÜYESİ")</f>
        <v>0</v>
      </c>
      <c r="BD18" s="165">
        <f>COUNTIFS(NORMDISITALEP!$C$2:$C$847,C18,NORMDISITALEP!$D$2:$D$847,"DOKTOR ÖĞRETİM ÜYESİ")</f>
        <v>0</v>
      </c>
      <c r="BE18" s="135" t="s">
        <v>158</v>
      </c>
      <c r="BF18" s="133">
        <f>COUNTIFS(NORMDUYURU!$C$2:$C$709,C18,NORMDUYURU!$D$2:$D$709,"DERSÖĞRETİM GÖREVLİSİ")</f>
        <v>0</v>
      </c>
      <c r="BG18" s="165">
        <f>COUNTIFS(NORMDISITALEP!$C$2:$C$847,C18,NORMDISITALEP!$D$2:$D$847,"DERSÖĞRETİM GÖREVLİSİ")</f>
        <v>0</v>
      </c>
      <c r="BH18" s="135" t="s">
        <v>158</v>
      </c>
      <c r="BI18" s="123">
        <f>COUNTIFS(NORMDUYURU!$C$2:$C$709,C18,NORMDUYURU!$D$2:$D$709,"UYGÖĞRETİM GÖREVLİSİ")</f>
        <v>0</v>
      </c>
      <c r="BJ18" s="123">
        <f>COUNTIFS(NORMDUYURU!$C$2:$C$709,C18,NORMDUYURU!$D$2:$D$709,"ARAŞTIRMA GÖREVLİSİ")</f>
        <v>0</v>
      </c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</row>
    <row r="19" spans="1:76" s="5" customFormat="1" ht="124.5" customHeight="1">
      <c r="A19" s="111"/>
      <c r="B19" s="112"/>
      <c r="C19" s="113" t="s">
        <v>50</v>
      </c>
      <c r="D19" s="86">
        <f>COUNTIFS(DOLUKADROLAR!$H$2:$H$988,C19,DOLUKADROLAR!$A$2:$A$988,"PROFESÖR")+COUNTIFS(DOLUKADROLAR!$H$2:$H$988,C19,DOLUKADROLAR!$A$2:$A$988,"DOÇENT")+COUNTIFS(DOLUKADROLAR!$H$2:$H$988,C19,DOLUKADROLAR!$A$2:$A$988,"DOKTOR ÖĞRETİM ÜYESİ")</f>
        <v>0</v>
      </c>
      <c r="E19" s="86">
        <f>COUNTIFS(DOLUKADROLAR!$H$2:$H$988,C19,DOLUKADROLAR!$A$2:$A$988,"DERSÖĞRETİM GÖREVLİSİ")</f>
        <v>0</v>
      </c>
      <c r="F19" s="109" t="s">
        <v>158</v>
      </c>
      <c r="G19" s="30" t="s">
        <v>158</v>
      </c>
      <c r="H19" s="86" t="s">
        <v>158</v>
      </c>
      <c r="I19" s="109" t="s">
        <v>158</v>
      </c>
      <c r="J19" s="30" t="s">
        <v>158</v>
      </c>
      <c r="K19" s="86" t="s">
        <v>158</v>
      </c>
      <c r="L19" s="31"/>
      <c r="M19" s="127">
        <f>COUNTIFS(DOLUKADROLAR!$H$2:$H$988,C19,DOLUKADROLAR!$A$2:$A$988,"PROFESÖR")+COUNTIFS(DOLUKADROLAR!$H$2:$H$988,C19,DOLUKADROLAR!$A$2:$A$988,"DOÇENT")+COUNTIFS(DOLUKADROLAR!$H$2:$H$988,C19,DOLUKADROLAR!$A$2:$A$988,"DOKTOR ÖĞRETİM ÜYESİ")+COUNTIFS(DOLUKADROLAR!$H$2:$H$988,C19,DOLUKADROLAR!$A$2:$A$988,"DERSÖĞRETİM GÖREVLİSİ")+COUNTIFS(DOLUKADROLAR!$H$2:$H$988,C19,DOLUKADROLAR!$A$2:$A$988,"UYGÖĞRETİM GÖREVLİSİ")+COUNTIFS(DOLUKADROLAR!$H$2:$H$988,C19,DOLUKADROLAR!$A$2:$A$988,"ARAŞTIRMA GÖREVLİSİ")</f>
        <v>0</v>
      </c>
      <c r="N19" s="84" t="s">
        <v>158</v>
      </c>
      <c r="O19" s="107" t="s">
        <v>158</v>
      </c>
      <c r="P19" s="84" t="s">
        <v>158</v>
      </c>
      <c r="Q19" s="171" t="s">
        <v>158</v>
      </c>
      <c r="R19" s="85">
        <f>COUNTIFS(DOLUKADROLAR!$H$2:$H$988,C19,DOLUKADROLAR!$A$2:$A$988,"PROFESÖR")</f>
        <v>0</v>
      </c>
      <c r="S19" s="86">
        <f>COUNTIFS(AKTARIM!$C$2:$C$823,C19,AKTARIM!$D$2:$D$823,"PROFESÖR")</f>
        <v>0</v>
      </c>
      <c r="T19" s="87">
        <f>COUNTIFS(ILAN!$C$2:$C$816,C19,ILAN!$D$2:$D$816,"PROFESÖR")</f>
        <v>0</v>
      </c>
      <c r="U19" s="94" t="s">
        <v>158</v>
      </c>
      <c r="V19" s="85">
        <f>COUNTIFS(DOLUKADROLAR!$H$2:$H$988,C19,DOLUKADROLAR!$A$2:$A$988,"DOÇENT")</f>
        <v>0</v>
      </c>
      <c r="W19" s="86">
        <f>COUNTIFS(AKTARIM!$C$2:$C$823,C19,AKTARIM!$D$2:$D$823,"DOÇENT")</f>
        <v>0</v>
      </c>
      <c r="X19" s="87">
        <f>COUNTIFS(ILAN!$C$2:$C$816,C19,ILAN!$D$2:$D$816,"DOÇENT")</f>
        <v>0</v>
      </c>
      <c r="Y19" s="94" t="s">
        <v>158</v>
      </c>
      <c r="Z19" s="85">
        <f>COUNTIFS(DOLUKADROLAR!$H$2:$H$988,C19,DOLUKADROLAR!$A$2:$A$988,"DOKTOR ÖĞRETİM ÜYESİ")</f>
        <v>0</v>
      </c>
      <c r="AA19" s="86">
        <f>COUNTIFS(AKTARIM!$C$2:$C$823,C19,AKTARIM!$D$2:$D$823,"DOKTOR ÖĞRETİM ÜYESİ")</f>
        <v>0</v>
      </c>
      <c r="AB19" s="87">
        <f>COUNTIFS(ILAN!$C$2:$C$816,C19,ILAN!$D$2:$D$816,"DOKTOR ÖĞRETİM ÜYESİ")</f>
        <v>0</v>
      </c>
      <c r="AC19" s="94" t="s">
        <v>158</v>
      </c>
      <c r="AD19" s="85">
        <f>COUNTIFS(DOLUKADROLAR!$H$2:$H$988,C19,DOLUKADROLAR!$A$2:$A$988,"DERSÖĞRETİM GÖREVLİSİ")</f>
        <v>0</v>
      </c>
      <c r="AE19" s="86">
        <f>COUNTIFS(AKTARIM!$C$2:$C$823,C19,AKTARIM!$D$2:$D$823,"DERSÖĞRETİM GÖREVLİSİ")</f>
        <v>0</v>
      </c>
      <c r="AF19" s="87">
        <f>COUNTIFS(ILAN!$C$2:$C$816,C19,ILAN!$D$2:$D$816,"DERSÖĞRETİM GÖREVLİSİ")</f>
        <v>0</v>
      </c>
      <c r="AG19" s="94" t="s">
        <v>158</v>
      </c>
      <c r="AH19" s="89"/>
      <c r="AI19" s="86">
        <f>COUNTIFS(DOLUKADROLAR!$H$2:$H$988,C19,DOLUKADROLAR!$A$2:$A$988,"UYGÖĞRETİM GÖREVLİSİ")</f>
        <v>0</v>
      </c>
      <c r="AJ19" s="86">
        <f>COUNTIFS(AKTARIM!$C$2:$C$823,C19,AKTARIM!$D$2:$D$823,"UYGÖĞRETİM GÖREVLİSİ")</f>
        <v>0</v>
      </c>
      <c r="AK19" s="86">
        <f>COUNTIFS(ILAN!$C$2:$C$816,C19,ILAN!$D$2:$D$816,"UYGÖĞRETİM GÖREVLİSİ")</f>
        <v>0</v>
      </c>
      <c r="AL19" s="86">
        <f>COUNTIFS(DOLUKADROLAR!$H$2:$H$988,C19,DOLUKADROLAR!$A$2:$A$988,"ARAŞTIRMA GÖREVLİSİ")</f>
        <v>0</v>
      </c>
      <c r="AM19" s="86">
        <f>COUNTIFS(AKTARIM!$C$2:$C$823,C19,AKTARIM!$D$2:$D$823,"ARAŞTIRMA GÖREVLİSİ")</f>
        <v>0</v>
      </c>
      <c r="AN19" s="86">
        <f>COUNTIFS(ILAN!$C$2:$C$816,C19,ILAN!$D$2:$D$816,"ARAŞTIRMA GÖREVLİSİ")</f>
        <v>0</v>
      </c>
      <c r="AO19" s="90"/>
      <c r="AP19" s="91" t="s">
        <v>158</v>
      </c>
      <c r="AQ19" s="91" t="s">
        <v>158</v>
      </c>
      <c r="AR19" s="91" t="s">
        <v>158</v>
      </c>
      <c r="AS19" s="91" t="s">
        <v>158</v>
      </c>
      <c r="AT19" s="92" t="s">
        <v>158</v>
      </c>
      <c r="AU19" s="92" t="s">
        <v>158</v>
      </c>
      <c r="AV19" s="93"/>
      <c r="AW19" s="133">
        <f>COUNTIFS(NORMDUYURU!$C$2:$C$709,C19,NORMDUYURU!$D$2:$D$709,"PROFESÖR")</f>
        <v>0</v>
      </c>
      <c r="AX19" s="165">
        <f>COUNTIFS(NORMDISITALEP!$C$2:$C$847,C19,NORMDISITALEP!$D$2:$D$847,"PROFESÖR")</f>
        <v>0</v>
      </c>
      <c r="AY19" s="135" t="s">
        <v>158</v>
      </c>
      <c r="AZ19" s="133">
        <f>COUNTIFS(NORMDUYURU!$C$2:$C$709,C19,NORMDUYURU!$D$2:$D$709,"DOÇENT")</f>
        <v>0</v>
      </c>
      <c r="BA19" s="165">
        <f>COUNTIFS(NORMDISITALEP!$C$2:$C$847,C19,NORMDISITALEP!$D$2:$D$847,"DOÇENT")</f>
        <v>0</v>
      </c>
      <c r="BB19" s="135" t="s">
        <v>158</v>
      </c>
      <c r="BC19" s="133">
        <f>COUNTIFS(NORMDUYURU!$C$2:$C$709,C19,NORMDUYURU!$D$2:$D$709,"DOKTOR ÖĞRETİM ÜYESİ")</f>
        <v>0</v>
      </c>
      <c r="BD19" s="165">
        <f>COUNTIFS(NORMDISITALEP!$C$2:$C$847,C19,NORMDISITALEP!$D$2:$D$847,"DOKTOR ÖĞRETİM ÜYESİ")</f>
        <v>0</v>
      </c>
      <c r="BE19" s="135" t="s">
        <v>158</v>
      </c>
      <c r="BF19" s="133">
        <f>COUNTIFS(NORMDUYURU!$C$2:$C$709,C19,NORMDUYURU!$D$2:$D$709,"DERSÖĞRETİM GÖREVLİSİ")</f>
        <v>0</v>
      </c>
      <c r="BG19" s="165">
        <f>COUNTIFS(NORMDISITALEP!$C$2:$C$847,C19,NORMDISITALEP!$D$2:$D$847,"DERSÖĞRETİM GÖREVLİSİ")</f>
        <v>0</v>
      </c>
      <c r="BH19" s="135" t="s">
        <v>158</v>
      </c>
      <c r="BI19" s="123">
        <f>COUNTIFS(NORMDUYURU!$C$2:$C$709,C19,NORMDUYURU!$D$2:$D$709,"UYGÖĞRETİM GÖREVLİSİ")</f>
        <v>0</v>
      </c>
      <c r="BJ19" s="123">
        <f>COUNTIFS(NORMDUYURU!$C$2:$C$709,C19,NORMDUYURU!$D$2:$D$709,"ARAŞTIRMA GÖREVLİSİ")</f>
        <v>0</v>
      </c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</row>
    <row r="20" spans="1:76" s="5" customFormat="1" ht="124.5" customHeight="1">
      <c r="A20" s="111"/>
      <c r="B20" s="112"/>
      <c r="C20" s="113" t="s">
        <v>71</v>
      </c>
      <c r="D20" s="86">
        <f>COUNTIFS(DOLUKADROLAR!$H$2:$H$988,C20,DOLUKADROLAR!$A$2:$A$988,"PROFESÖR")+COUNTIFS(DOLUKADROLAR!$H$2:$H$988,C20,DOLUKADROLAR!$A$2:$A$988,"DOÇENT")+COUNTIFS(DOLUKADROLAR!$H$2:$H$988,C20,DOLUKADROLAR!$A$2:$A$988,"DOKTOR ÖĞRETİM ÜYESİ")</f>
        <v>0</v>
      </c>
      <c r="E20" s="86">
        <f>COUNTIFS(DOLUKADROLAR!$H$2:$H$988,C20,DOLUKADROLAR!$A$2:$A$988,"DERSÖĞRETİM GÖREVLİSİ")</f>
        <v>0</v>
      </c>
      <c r="F20" s="109" t="s">
        <v>158</v>
      </c>
      <c r="G20" s="30" t="s">
        <v>158</v>
      </c>
      <c r="H20" s="86" t="s">
        <v>158</v>
      </c>
      <c r="I20" s="109" t="s">
        <v>158</v>
      </c>
      <c r="J20" s="30" t="s">
        <v>158</v>
      </c>
      <c r="K20" s="86" t="s">
        <v>158</v>
      </c>
      <c r="L20" s="31"/>
      <c r="M20" s="127">
        <f>COUNTIFS(DOLUKADROLAR!$H$2:$H$988,C20,DOLUKADROLAR!$A$2:$A$988,"PROFESÖR")+COUNTIFS(DOLUKADROLAR!$H$2:$H$988,C20,DOLUKADROLAR!$A$2:$A$988,"DOÇENT")+COUNTIFS(DOLUKADROLAR!$H$2:$H$988,C20,DOLUKADROLAR!$A$2:$A$988,"DOKTOR ÖĞRETİM ÜYESİ")+COUNTIFS(DOLUKADROLAR!$H$2:$H$988,C20,DOLUKADROLAR!$A$2:$A$988,"DERSÖĞRETİM GÖREVLİSİ")+COUNTIFS(DOLUKADROLAR!$H$2:$H$988,C20,DOLUKADROLAR!$A$2:$A$988,"UYGÖĞRETİM GÖREVLİSİ")+COUNTIFS(DOLUKADROLAR!$H$2:$H$988,C20,DOLUKADROLAR!$A$2:$A$988,"ARAŞTIRMA GÖREVLİSİ")</f>
        <v>0</v>
      </c>
      <c r="N20" s="84" t="s">
        <v>158</v>
      </c>
      <c r="O20" s="107" t="s">
        <v>158</v>
      </c>
      <c r="P20" s="84" t="s">
        <v>158</v>
      </c>
      <c r="Q20" s="171" t="s">
        <v>158</v>
      </c>
      <c r="R20" s="85">
        <f>COUNTIFS(DOLUKADROLAR!$H$2:$H$988,C20,DOLUKADROLAR!$A$2:$A$988,"PROFESÖR")</f>
        <v>0</v>
      </c>
      <c r="S20" s="86">
        <f>COUNTIFS(AKTARIM!$C$2:$C$823,C20,AKTARIM!$D$2:$D$823,"PROFESÖR")</f>
        <v>0</v>
      </c>
      <c r="T20" s="87">
        <f>COUNTIFS(ILAN!$C$2:$C$816,C20,ILAN!$D$2:$D$816,"PROFESÖR")</f>
        <v>0</v>
      </c>
      <c r="U20" s="94" t="s">
        <v>158</v>
      </c>
      <c r="V20" s="85">
        <f>COUNTIFS(DOLUKADROLAR!$H$2:$H$988,C20,DOLUKADROLAR!$A$2:$A$988,"DOÇENT")</f>
        <v>0</v>
      </c>
      <c r="W20" s="86">
        <f>COUNTIFS(AKTARIM!$C$2:$C$823,C20,AKTARIM!$D$2:$D$823,"DOÇENT")</f>
        <v>0</v>
      </c>
      <c r="X20" s="87">
        <f>COUNTIFS(ILAN!$C$2:$C$816,C20,ILAN!$D$2:$D$816,"DOÇENT")</f>
        <v>0</v>
      </c>
      <c r="Y20" s="94" t="s">
        <v>158</v>
      </c>
      <c r="Z20" s="85">
        <f>COUNTIFS(DOLUKADROLAR!$H$2:$H$988,C20,DOLUKADROLAR!$A$2:$A$988,"DOKTOR ÖĞRETİM ÜYESİ")</f>
        <v>0</v>
      </c>
      <c r="AA20" s="86">
        <f>COUNTIFS(AKTARIM!$C$2:$C$823,C20,AKTARIM!$D$2:$D$823,"DOKTOR ÖĞRETİM ÜYESİ")</f>
        <v>0</v>
      </c>
      <c r="AB20" s="87">
        <f>COUNTIFS(ILAN!$C$2:$C$816,C20,ILAN!$D$2:$D$816,"DOKTOR ÖĞRETİM ÜYESİ")</f>
        <v>0</v>
      </c>
      <c r="AC20" s="94" t="s">
        <v>158</v>
      </c>
      <c r="AD20" s="85">
        <f>COUNTIFS(DOLUKADROLAR!$H$2:$H$988,C20,DOLUKADROLAR!$A$2:$A$988,"DERSÖĞRETİM GÖREVLİSİ")</f>
        <v>0</v>
      </c>
      <c r="AE20" s="86">
        <f>COUNTIFS(AKTARIM!$C$2:$C$823,C20,AKTARIM!$D$2:$D$823,"DERSÖĞRETİM GÖREVLİSİ")</f>
        <v>0</v>
      </c>
      <c r="AF20" s="87">
        <f>COUNTIFS(ILAN!$C$2:$C$816,C20,ILAN!$D$2:$D$816,"DERSÖĞRETİM GÖREVLİSİ")</f>
        <v>0</v>
      </c>
      <c r="AG20" s="94" t="s">
        <v>158</v>
      </c>
      <c r="AH20" s="89"/>
      <c r="AI20" s="86">
        <f>COUNTIFS(DOLUKADROLAR!$H$2:$H$988,C20,DOLUKADROLAR!$A$2:$A$988,"UYGÖĞRETİM GÖREVLİSİ")</f>
        <v>0</v>
      </c>
      <c r="AJ20" s="86">
        <f>COUNTIFS(AKTARIM!$C$2:$C$823,C20,AKTARIM!$D$2:$D$823,"UYGÖĞRETİM GÖREVLİSİ")</f>
        <v>0</v>
      </c>
      <c r="AK20" s="86">
        <f>COUNTIFS(ILAN!$C$2:$C$816,C20,ILAN!$D$2:$D$816,"UYGÖĞRETİM GÖREVLİSİ")</f>
        <v>0</v>
      </c>
      <c r="AL20" s="86">
        <f>COUNTIFS(DOLUKADROLAR!$H$2:$H$988,C20,DOLUKADROLAR!$A$2:$A$988,"ARAŞTIRMA GÖREVLİSİ")</f>
        <v>0</v>
      </c>
      <c r="AM20" s="86">
        <f>COUNTIFS(AKTARIM!$C$2:$C$823,C20,AKTARIM!$D$2:$D$823,"ARAŞTIRMA GÖREVLİSİ")</f>
        <v>0</v>
      </c>
      <c r="AN20" s="86">
        <f>COUNTIFS(ILAN!$C$2:$C$816,C20,ILAN!$D$2:$D$816,"ARAŞTIRMA GÖREVLİSİ")</f>
        <v>0</v>
      </c>
      <c r="AO20" s="90"/>
      <c r="AP20" s="91" t="s">
        <v>158</v>
      </c>
      <c r="AQ20" s="91" t="s">
        <v>158</v>
      </c>
      <c r="AR20" s="91" t="s">
        <v>158</v>
      </c>
      <c r="AS20" s="91" t="s">
        <v>158</v>
      </c>
      <c r="AT20" s="92" t="s">
        <v>158</v>
      </c>
      <c r="AU20" s="92" t="s">
        <v>158</v>
      </c>
      <c r="AV20" s="93"/>
      <c r="AW20" s="133">
        <f>COUNTIFS(NORMDUYURU!$C$2:$C$709,C20,NORMDUYURU!$D$2:$D$709,"PROFESÖR")</f>
        <v>0</v>
      </c>
      <c r="AX20" s="165">
        <f>COUNTIFS(NORMDISITALEP!$C$2:$C$847,C20,NORMDISITALEP!$D$2:$D$847,"PROFESÖR")</f>
        <v>0</v>
      </c>
      <c r="AY20" s="135" t="s">
        <v>158</v>
      </c>
      <c r="AZ20" s="133">
        <f>COUNTIFS(NORMDUYURU!$C$2:$C$709,C20,NORMDUYURU!$D$2:$D$709,"DOÇENT")</f>
        <v>0</v>
      </c>
      <c r="BA20" s="165">
        <f>COUNTIFS(NORMDISITALEP!$C$2:$C$847,C20,NORMDISITALEP!$D$2:$D$847,"DOÇENT")</f>
        <v>0</v>
      </c>
      <c r="BB20" s="135" t="s">
        <v>158</v>
      </c>
      <c r="BC20" s="133">
        <f>COUNTIFS(NORMDUYURU!$C$2:$C$709,C20,NORMDUYURU!$D$2:$D$709,"DOKTOR ÖĞRETİM ÜYESİ")</f>
        <v>0</v>
      </c>
      <c r="BD20" s="165">
        <f>COUNTIFS(NORMDISITALEP!$C$2:$C$847,C20,NORMDISITALEP!$D$2:$D$847,"DOKTOR ÖĞRETİM ÜYESİ")</f>
        <v>0</v>
      </c>
      <c r="BE20" s="135" t="s">
        <v>158</v>
      </c>
      <c r="BF20" s="133">
        <f>COUNTIFS(NORMDUYURU!$C$2:$C$709,C20,NORMDUYURU!$D$2:$D$709,"DERSÖĞRETİM GÖREVLİSİ")</f>
        <v>0</v>
      </c>
      <c r="BG20" s="165">
        <f>COUNTIFS(NORMDISITALEP!$C$2:$C$847,C20,NORMDISITALEP!$D$2:$D$847,"DERSÖĞRETİM GÖREVLİSİ")</f>
        <v>0</v>
      </c>
      <c r="BH20" s="135" t="s">
        <v>158</v>
      </c>
      <c r="BI20" s="123">
        <f>COUNTIFS(NORMDUYURU!$C$2:$C$709,C20,NORMDUYURU!$D$2:$D$709,"UYGÖĞRETİM GÖREVLİSİ")</f>
        <v>0</v>
      </c>
      <c r="BJ20" s="123">
        <f>COUNTIFS(NORMDUYURU!$C$2:$C$709,C20,NORMDUYURU!$D$2:$D$709,"ARAŞTIRMA GÖREVLİSİ")</f>
        <v>0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</row>
    <row r="21" spans="1:76" s="5" customFormat="1" ht="124.5" customHeight="1">
      <c r="A21" s="111"/>
      <c r="B21" s="112"/>
      <c r="C21" s="113" t="s">
        <v>93</v>
      </c>
      <c r="D21" s="86">
        <f>COUNTIFS(DOLUKADROLAR!$H$2:$H$988,C21,DOLUKADROLAR!$A$2:$A$988,"PROFESÖR")+COUNTIFS(DOLUKADROLAR!$H$2:$H$988,C21,DOLUKADROLAR!$A$2:$A$988,"DOÇENT")+COUNTIFS(DOLUKADROLAR!$H$2:$H$988,C21,DOLUKADROLAR!$A$2:$A$988,"DOKTOR ÖĞRETİM ÜYESİ")</f>
        <v>0</v>
      </c>
      <c r="E21" s="86">
        <f>COUNTIFS(DOLUKADROLAR!$H$2:$H$988,C21,DOLUKADROLAR!$A$2:$A$988,"DERSÖĞRETİM GÖREVLİSİ")</f>
        <v>0</v>
      </c>
      <c r="F21" s="109" t="s">
        <v>158</v>
      </c>
      <c r="G21" s="30" t="s">
        <v>158</v>
      </c>
      <c r="H21" s="86" t="s">
        <v>158</v>
      </c>
      <c r="I21" s="109" t="s">
        <v>158</v>
      </c>
      <c r="J21" s="30" t="s">
        <v>158</v>
      </c>
      <c r="K21" s="86" t="s">
        <v>158</v>
      </c>
      <c r="L21" s="31"/>
      <c r="M21" s="127">
        <f>COUNTIFS(DOLUKADROLAR!$H$2:$H$988,C21,DOLUKADROLAR!$A$2:$A$988,"PROFESÖR")+COUNTIFS(DOLUKADROLAR!$H$2:$H$988,C21,DOLUKADROLAR!$A$2:$A$988,"DOÇENT")+COUNTIFS(DOLUKADROLAR!$H$2:$H$988,C21,DOLUKADROLAR!$A$2:$A$988,"DOKTOR ÖĞRETİM ÜYESİ")+COUNTIFS(DOLUKADROLAR!$H$2:$H$988,C21,DOLUKADROLAR!$A$2:$A$988,"DERSÖĞRETİM GÖREVLİSİ")+COUNTIFS(DOLUKADROLAR!$H$2:$H$988,C21,DOLUKADROLAR!$A$2:$A$988,"UYGÖĞRETİM GÖREVLİSİ")+COUNTIFS(DOLUKADROLAR!$H$2:$H$988,C21,DOLUKADROLAR!$A$2:$A$988,"ARAŞTIRMA GÖREVLİSİ")</f>
        <v>0</v>
      </c>
      <c r="N21" s="84" t="s">
        <v>158</v>
      </c>
      <c r="O21" s="107" t="s">
        <v>158</v>
      </c>
      <c r="P21" s="84" t="s">
        <v>158</v>
      </c>
      <c r="Q21" s="171" t="s">
        <v>158</v>
      </c>
      <c r="R21" s="85">
        <f>COUNTIFS(DOLUKADROLAR!$H$2:$H$988,C21,DOLUKADROLAR!$A$2:$A$988,"PROFESÖR")</f>
        <v>0</v>
      </c>
      <c r="S21" s="86">
        <f>COUNTIFS(AKTARIM!$C$2:$C$823,C21,AKTARIM!$D$2:$D$823,"PROFESÖR")</f>
        <v>0</v>
      </c>
      <c r="T21" s="87">
        <f>COUNTIFS(ILAN!$C$2:$C$816,C21,ILAN!$D$2:$D$816,"PROFESÖR")</f>
        <v>0</v>
      </c>
      <c r="U21" s="94" t="s">
        <v>158</v>
      </c>
      <c r="V21" s="85">
        <f>COUNTIFS(DOLUKADROLAR!$H$2:$H$988,C21,DOLUKADROLAR!$A$2:$A$988,"DOÇENT")</f>
        <v>0</v>
      </c>
      <c r="W21" s="86">
        <f>COUNTIFS(AKTARIM!$C$2:$C$823,C21,AKTARIM!$D$2:$D$823,"DOÇENT")</f>
        <v>0</v>
      </c>
      <c r="X21" s="87">
        <f>COUNTIFS(ILAN!$C$2:$C$816,C21,ILAN!$D$2:$D$816,"DOÇENT")</f>
        <v>0</v>
      </c>
      <c r="Y21" s="94" t="s">
        <v>158</v>
      </c>
      <c r="Z21" s="85">
        <f>COUNTIFS(DOLUKADROLAR!$H$2:$H$988,C21,DOLUKADROLAR!$A$2:$A$988,"DOKTOR ÖĞRETİM ÜYESİ")</f>
        <v>0</v>
      </c>
      <c r="AA21" s="86">
        <f>COUNTIFS(AKTARIM!$C$2:$C$823,C21,AKTARIM!$D$2:$D$823,"DOKTOR ÖĞRETİM ÜYESİ")</f>
        <v>0</v>
      </c>
      <c r="AB21" s="87">
        <f>COUNTIFS(ILAN!$C$2:$C$816,C21,ILAN!$D$2:$D$816,"DOKTOR ÖĞRETİM ÜYESİ")</f>
        <v>0</v>
      </c>
      <c r="AC21" s="94" t="s">
        <v>158</v>
      </c>
      <c r="AD21" s="85">
        <f>COUNTIFS(DOLUKADROLAR!$H$2:$H$988,C21,DOLUKADROLAR!$A$2:$A$988,"DERSÖĞRETİM GÖREVLİSİ")</f>
        <v>0</v>
      </c>
      <c r="AE21" s="86">
        <f>COUNTIFS(AKTARIM!$C$2:$C$823,C21,AKTARIM!$D$2:$D$823,"DERSÖĞRETİM GÖREVLİSİ")</f>
        <v>0</v>
      </c>
      <c r="AF21" s="87">
        <f>COUNTIFS(ILAN!$C$2:$C$816,C21,ILAN!$D$2:$D$816,"DERSÖĞRETİM GÖREVLİSİ")</f>
        <v>0</v>
      </c>
      <c r="AG21" s="94" t="s">
        <v>158</v>
      </c>
      <c r="AH21" s="89"/>
      <c r="AI21" s="86">
        <f>COUNTIFS(DOLUKADROLAR!$H$2:$H$988,C21,DOLUKADROLAR!$A$2:$A$988,"UYGÖĞRETİM GÖREVLİSİ")</f>
        <v>0</v>
      </c>
      <c r="AJ21" s="86">
        <f>COUNTIFS(AKTARIM!$C$2:$C$823,C21,AKTARIM!$D$2:$D$823,"UYGÖĞRETİM GÖREVLİSİ")</f>
        <v>0</v>
      </c>
      <c r="AK21" s="86">
        <f>COUNTIFS(ILAN!$C$2:$C$816,C21,ILAN!$D$2:$D$816,"UYGÖĞRETİM GÖREVLİSİ")</f>
        <v>0</v>
      </c>
      <c r="AL21" s="86">
        <f>COUNTIFS(DOLUKADROLAR!$H$2:$H$988,C21,DOLUKADROLAR!$A$2:$A$988,"ARAŞTIRMA GÖREVLİSİ")</f>
        <v>0</v>
      </c>
      <c r="AM21" s="86">
        <f>COUNTIFS(AKTARIM!$C$2:$C$823,C21,AKTARIM!$D$2:$D$823,"ARAŞTIRMA GÖREVLİSİ")</f>
        <v>0</v>
      </c>
      <c r="AN21" s="86">
        <f>COUNTIFS(ILAN!$C$2:$C$816,C21,ILAN!$D$2:$D$816,"ARAŞTIRMA GÖREVLİSİ")</f>
        <v>0</v>
      </c>
      <c r="AO21" s="90"/>
      <c r="AP21" s="91" t="s">
        <v>158</v>
      </c>
      <c r="AQ21" s="91" t="s">
        <v>158</v>
      </c>
      <c r="AR21" s="91" t="s">
        <v>158</v>
      </c>
      <c r="AS21" s="91" t="s">
        <v>158</v>
      </c>
      <c r="AT21" s="92" t="s">
        <v>158</v>
      </c>
      <c r="AU21" s="92" t="s">
        <v>158</v>
      </c>
      <c r="AV21" s="93"/>
      <c r="AW21" s="133">
        <f>COUNTIFS(NORMDUYURU!$C$2:$C$709,C21,NORMDUYURU!$D$2:$D$709,"PROFESÖR")</f>
        <v>0</v>
      </c>
      <c r="AX21" s="165">
        <f>COUNTIFS(NORMDISITALEP!$C$2:$C$847,C21,NORMDISITALEP!$D$2:$D$847,"PROFESÖR")</f>
        <v>0</v>
      </c>
      <c r="AY21" s="135" t="s">
        <v>158</v>
      </c>
      <c r="AZ21" s="133">
        <f>COUNTIFS(NORMDUYURU!$C$2:$C$709,C21,NORMDUYURU!$D$2:$D$709,"DOÇENT")</f>
        <v>0</v>
      </c>
      <c r="BA21" s="165">
        <f>COUNTIFS(NORMDISITALEP!$C$2:$C$847,C21,NORMDISITALEP!$D$2:$D$847,"DOÇENT")</f>
        <v>0</v>
      </c>
      <c r="BB21" s="135" t="s">
        <v>158</v>
      </c>
      <c r="BC21" s="133">
        <f>COUNTIFS(NORMDUYURU!$C$2:$C$709,C21,NORMDUYURU!$D$2:$D$709,"DOKTOR ÖĞRETİM ÜYESİ")</f>
        <v>0</v>
      </c>
      <c r="BD21" s="165">
        <f>COUNTIFS(NORMDISITALEP!$C$2:$C$847,C21,NORMDISITALEP!$D$2:$D$847,"DOKTOR ÖĞRETİM ÜYESİ")</f>
        <v>0</v>
      </c>
      <c r="BE21" s="135" t="s">
        <v>158</v>
      </c>
      <c r="BF21" s="133">
        <f>COUNTIFS(NORMDUYURU!$C$2:$C$709,C21,NORMDUYURU!$D$2:$D$709,"DERSÖĞRETİM GÖREVLİSİ")</f>
        <v>0</v>
      </c>
      <c r="BG21" s="165">
        <f>COUNTIFS(NORMDISITALEP!$C$2:$C$847,C21,NORMDISITALEP!$D$2:$D$847,"DERSÖĞRETİM GÖREVLİSİ")</f>
        <v>0</v>
      </c>
      <c r="BH21" s="135" t="s">
        <v>158</v>
      </c>
      <c r="BI21" s="123">
        <f>COUNTIFS(NORMDUYURU!$C$2:$C$709,C21,NORMDUYURU!$D$2:$D$709,"UYGÖĞRETİM GÖREVLİSİ")</f>
        <v>0</v>
      </c>
      <c r="BJ21" s="123">
        <f>COUNTIFS(NORMDUYURU!$C$2:$C$709,C21,NORMDUYURU!$D$2:$D$709,"ARAŞTIRMA GÖREVLİSİ")</f>
        <v>0</v>
      </c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</row>
    <row r="22" spans="1:76" s="5" customFormat="1" ht="124.5" customHeight="1">
      <c r="A22" s="111" t="s">
        <v>39</v>
      </c>
      <c r="B22" s="112" t="s">
        <v>40</v>
      </c>
      <c r="C22" s="113"/>
      <c r="D22" s="86">
        <f>COUNTIFS(DOLUKADROLAR!$G$2:$G$988,B22,DOLUKADROLAR!$A$2:$A$988,"PROFESÖR")+COUNTIFS(DOLUKADROLAR!$G$2:$G$988,B22,DOLUKADROLAR!$A$2:$A$988,"DOÇENT")+COUNTIFS(DOLUKADROLAR!$G$2:$G$988,B22,DOLUKADROLAR!$A$2:$A$988,"DOKTOR ÖĞRETİM ÜYESİ")</f>
        <v>0</v>
      </c>
      <c r="E22" s="86">
        <f>COUNTIFS(DOLUKADROLAR!$G$2:$G$988,B22,DOLUKADROLAR!$A$2:$A$988,"DERSÖĞRETİM GÖREVLİSİ")</f>
        <v>0</v>
      </c>
      <c r="F22" s="109">
        <f>IFERROR(VLOOKUP($B22,ASGARIOUVENORM!$B$2:$C$99,2,0),"")</f>
        <v>0</v>
      </c>
      <c r="G22" s="30" t="str">
        <f>IF(D22&gt;=$F22,"YOK","AÇIK VAR")</f>
        <v>YOK</v>
      </c>
      <c r="H22" s="86">
        <f>IFERROR(D22-$F22,0)</f>
        <v>0</v>
      </c>
      <c r="I22" s="109">
        <f>IFERROR(VLOOKUP($B22,ASGARIOUVENORM!$B$2:$D$99,3,0),"")</f>
        <v>0</v>
      </c>
      <c r="J22" s="30" t="str">
        <f>IF(D22+E22&gt;=$I22,"YOK","AÇIK VAR")</f>
        <v>YOK</v>
      </c>
      <c r="K22" s="86">
        <f>IFERROR(D22+E22-$I22,0)</f>
        <v>0</v>
      </c>
      <c r="L22" s="31"/>
      <c r="M22" s="127">
        <f>COUNTIFS(DOLUKADROLAR!$G$2:$G$988,B22,DOLUKADROLAR!$A$2:$A$988,"PROFESÖR")+COUNTIFS(DOLUKADROLAR!$G$2:$G$988,B22,DOLUKADROLAR!$A$2:$A$988,"DOÇENT")+COUNTIFS(DOLUKADROLAR!$G$2:$G$988,B22,DOLUKADROLAR!$A$2:$A$988,"DOKTOR ÖĞRETİM ÜYESİ")+COUNTIFS(DOLUKADROLAR!$G$2:$G$988,B22,DOLUKADROLAR!$A$2:$A$988,"DERSÖĞRETİM GÖREVLİSİ")+COUNTIFS(DOLUKADROLAR!$G$2:$G$988,B22,DOLUKADROLAR!$A$2:$A$988,"UYGÖĞRETİM GÖREVLİSİ")+COUNTIFS(DOLUKADROLAR!$G$2:$G$988,B22,DOLUKADROLAR!$A$2:$A$988,"ARAŞTIRMA GÖREVLİSİ")</f>
        <v>0</v>
      </c>
      <c r="N22" s="84">
        <f>ROUNDDOWN(((D22+E22)*2/3),0)</f>
        <v>0</v>
      </c>
      <c r="O22" s="107">
        <f>ROUNDDOWN(((D22+E22+T22+X22+AB22+AF22)*2/3),0)</f>
        <v>0</v>
      </c>
      <c r="P22" s="84">
        <f>ROUNDDOWN(((D22+E22+S22+T22+W22+X22+AA22+AB22+AE22+AF22)*2/3),0)</f>
        <v>0</v>
      </c>
      <c r="Q22" s="171">
        <f>ROUNDDOWN(((D22+E22+S22+T22+W22+X22+AA22+AB22+AE22+AF22+AW22+AZ22+BC22+BF22+AX22+BA22+BD22+BG22)*2/3),0)</f>
        <v>0</v>
      </c>
      <c r="R22" s="85">
        <f>COUNTIFS(DOLUKADROLAR!$G$2:$G$988,B22,DOLUKADROLAR!$A$2:$A$988,"PROFESÖR")</f>
        <v>0</v>
      </c>
      <c r="S22" s="86">
        <f>COUNTIFS(AKTARIM!$B$2:$B$823,B22,AKTARIM!$D$2:$D$823,"PROFESÖR")</f>
        <v>0</v>
      </c>
      <c r="T22" s="87">
        <f>COUNTIFS(ILAN!$B$2:$B$816,B22,ILAN!$D$2:$D$816,"PROFESÖR")</f>
        <v>0</v>
      </c>
      <c r="U22" s="128" t="str">
        <f>IF($R22+$T22&gt;$O22,"!","")</f>
        <v/>
      </c>
      <c r="V22" s="85">
        <f>COUNTIFS(DOLUKADROLAR!$G$2:$G$988,B22,DOLUKADROLAR!$A$2:$A$988,"DOÇENT")</f>
        <v>0</v>
      </c>
      <c r="W22" s="86">
        <f>COUNTIFS(AKTARIM!$B$2:$B$823,B22,AKTARIM!$D$2:$D$823,"DOÇENT")</f>
        <v>0</v>
      </c>
      <c r="X22" s="87">
        <f>COUNTIFS(ILAN!$B$2:$B$816,B22,ILAN!$D$2:$D$816,"DOÇENT")</f>
        <v>0</v>
      </c>
      <c r="Y22" s="128" t="str">
        <f>IF($V22+$X22&gt;$O22,"!","")</f>
        <v/>
      </c>
      <c r="Z22" s="85">
        <f>COUNTIFS(DOLUKADROLAR!$G$2:$G$988,B22,DOLUKADROLAR!$A$2:$A$988,"DOKTOR ÖĞRETİM ÜYESİ")</f>
        <v>0</v>
      </c>
      <c r="AA22" s="86">
        <f>COUNTIFS(AKTARIM!$B$2:$B$823,B22,AKTARIM!$D$2:$D$823,"DOKTOR ÖĞRETİM ÜYESİ")</f>
        <v>0</v>
      </c>
      <c r="AB22" s="87">
        <f>COUNTIFS(ILAN!$B$2:$B$816,B22,ILAN!$D$2:$D$816,"DOKTOR ÖĞRETİM ÜYESİ")</f>
        <v>0</v>
      </c>
      <c r="AC22" s="128" t="str">
        <f>IF($Z22+$AB22&gt;$O22,"!","")</f>
        <v/>
      </c>
      <c r="AD22" s="85">
        <f>COUNTIFS(DOLUKADROLAR!$G$2:$G$988,B22,DOLUKADROLAR!$A$2:$A$988,"DERSÖĞRETİM GÖREVLİSİ")</f>
        <v>0</v>
      </c>
      <c r="AE22" s="86">
        <f>COUNTIFS(AKTARIM!$B$2:$B$823,B22,AKTARIM!$D$2:$D$823,"DERSÖĞRETİM GÖREVLİSİ")</f>
        <v>0</v>
      </c>
      <c r="AF22" s="87">
        <f>COUNTIFS(ILAN!$B$2:$B$816,B22,ILAN!$D$2:$D$816,"DERSÖĞRETİM GÖREVLİSİ")</f>
        <v>0</v>
      </c>
      <c r="AG22" s="128" t="str">
        <f>IF($AD22+$AF22&gt;$O22,"!","")</f>
        <v/>
      </c>
      <c r="AH22" s="89"/>
      <c r="AI22" s="86">
        <f>COUNTIFS(DOLUKADROLAR!$G$2:$G$988,B22,DOLUKADROLAR!$A$2:$A$988,"UYGÖĞRETİM GÖREVLİSİ")</f>
        <v>0</v>
      </c>
      <c r="AJ22" s="86">
        <f>COUNTIFS(AKTARIM!$B$2:$B$823,B22,AKTARIM!$D$2:$D$823,"UYGÖĞRETİM GÖREVLİSİ")</f>
        <v>0</v>
      </c>
      <c r="AK22" s="86">
        <f>COUNTIFS(ILAN!$B$2:$B$816,B22,ILAN!$D$2:$D$816,"UYGÖĞRETİM GÖREVLİSİ")</f>
        <v>0</v>
      </c>
      <c r="AL22" s="86">
        <f>COUNTIFS(DOLUKADROLAR!$G$2:$G$988,B22,DOLUKADROLAR!$A$2:$A$988,"ARAŞTIRMA GÖREVLİSİ")</f>
        <v>0</v>
      </c>
      <c r="AM22" s="86">
        <f>COUNTIFS(AKTARIM!$B$2:$B$823,B22,AKTARIM!$D$2:$D$823,"ARAŞTIRMA GÖREVLİSİ")</f>
        <v>0</v>
      </c>
      <c r="AN22" s="86">
        <f>COUNTIFS(ILAN!$B$2:$B$816,B22,ILAN!$D$2:$D$816,"ARAŞTIRMA GÖREVLİSİ")</f>
        <v>0</v>
      </c>
      <c r="AO22" s="90"/>
      <c r="AP22" s="91">
        <f>IFERROR(VLOOKUP($B22,OGRENCISAYISI!$B$2:$F$103,2,0),"")</f>
        <v>0</v>
      </c>
      <c r="AQ22" s="91">
        <f>IFERROR(VLOOKUP($B22,OGRENCISAYISI!$B$2:$F$103,3,0),"")</f>
        <v>0</v>
      </c>
      <c r="AR22" s="91">
        <f>IFERROR(VLOOKUP($B22,OGRENCISAYISI!$B$2:$F$103,4,0),"")</f>
        <v>0</v>
      </c>
      <c r="AS22" s="91">
        <f>IFERROR(VLOOKUP($B22,OGRENCISAYISI!$B$2:$F$103,5,0),"")</f>
        <v>0</v>
      </c>
      <c r="AT22" s="92">
        <f>IFERROR(D22/AS22,0)</f>
        <v>0</v>
      </c>
      <c r="AU22" s="92">
        <f>IFERROR(M22/AS22,0)</f>
        <v>0</v>
      </c>
      <c r="AV22" s="93"/>
      <c r="AW22" s="133">
        <f>COUNTIFS(NORMDUYURU!$B$2:$B$709,B22,NORMDUYURU!$D$2:$D$709,"PROFESÖR")</f>
        <v>0</v>
      </c>
      <c r="AX22" s="165">
        <f>COUNTIFS(NORMDISITALEP!$B$2:$B$847,B22,NORMDISITALEP!$D$2:$D$847,"PROFESÖR")</f>
        <v>0</v>
      </c>
      <c r="AY22" s="134" t="str">
        <f>IF($R22+$S22+$T22+$AX22+$AW22&gt;$Q22,"!","")</f>
        <v/>
      </c>
      <c r="AZ22" s="133">
        <f>COUNTIFS(NORMDUYURU!$B$2:$B$709,B22,NORMDUYURU!$D$2:$D$709,"DOÇENT")</f>
        <v>0</v>
      </c>
      <c r="BA22" s="165">
        <f>COUNTIFS(NORMDISITALEP!$B$2:$B$847,B22,NORMDISITALEP!$D$2:$D$847,"DOÇENT")</f>
        <v>0</v>
      </c>
      <c r="BB22" s="134" t="str">
        <f>IF($V22+$W22+$X22+$BA22+$AZ22&gt;$Q22,"!","")</f>
        <v/>
      </c>
      <c r="BC22" s="133">
        <f>COUNTIFS(NORMDUYURU!$B$2:$B$709,B22,NORMDUYURU!$D$2:$D$709,"DOKTOR ÖĞRETİM ÜYESİ")</f>
        <v>0</v>
      </c>
      <c r="BD22" s="165">
        <f>COUNTIFS(NORMDISITALEP!$B$2:$B$847,B22,NORMDISITALEP!$D$2:$D$847,"DOKTOR ÖĞRETİM ÜYESİ")</f>
        <v>0</v>
      </c>
      <c r="BE22" s="134" t="str">
        <f>IF($Z22+$AA22+$AB22+$BD22+$BC22&gt;$Q22,"!","")</f>
        <v/>
      </c>
      <c r="BF22" s="133">
        <f>COUNTIFS(NORMDUYURU!$B$2:$B$709,B22,NORMDUYURU!$D$2:$D$709,"DERSÖĞRETİM GÖREVLİSİ")</f>
        <v>0</v>
      </c>
      <c r="BG22" s="165">
        <f>COUNTIFS(NORMDISITALEP!$B$2:$B$847,B22,NORMDISITALEP!$D$2:$D$847,"DERSÖĞRETİM GÖREVLİSİ")</f>
        <v>0</v>
      </c>
      <c r="BH22" s="134" t="str">
        <f>IF($AD22+$AE22+$AF22+$BG22+$BF22&gt;$Q22,"!","")</f>
        <v/>
      </c>
      <c r="BI22" s="123">
        <f>COUNTIFS(NORMDUYURU!$B$2:$B$709,B22,NORMDUYURU!$D$2:$D$709,"UYGÖĞRETİM GÖREVLİSİ")</f>
        <v>0</v>
      </c>
      <c r="BJ22" s="123">
        <f>COUNTIFS(NORMDUYURU!$B$2:$B$709,B22,NORMDUYURU!$D$2:$D$709,"ARAŞTIRMA GÖREVLİSİ")</f>
        <v>0</v>
      </c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</row>
    <row r="23" spans="1:76" s="5" customFormat="1" ht="124.5" customHeight="1">
      <c r="A23" s="111"/>
      <c r="B23" s="112"/>
      <c r="C23" s="113" t="s">
        <v>41</v>
      </c>
      <c r="D23" s="86">
        <f>COUNTIFS(DOLUKADROLAR!$H$2:$H$988,C23,DOLUKADROLAR!$A$2:$A$988,"PROFESÖR")+COUNTIFS(DOLUKADROLAR!$H$2:$H$988,C23,DOLUKADROLAR!$A$2:$A$988,"DOÇENT")+COUNTIFS(DOLUKADROLAR!$H$2:$H$988,C23,DOLUKADROLAR!$A$2:$A$988,"DOKTOR ÖĞRETİM ÜYESİ")</f>
        <v>0</v>
      </c>
      <c r="E23" s="86">
        <f>COUNTIFS(DOLUKADROLAR!$H$2:$H$988,C23,DOLUKADROLAR!$A$2:$A$988,"DERSÖĞRETİM GÖREVLİSİ")</f>
        <v>0</v>
      </c>
      <c r="F23" s="109" t="s">
        <v>158</v>
      </c>
      <c r="G23" s="30" t="s">
        <v>158</v>
      </c>
      <c r="H23" s="86" t="s">
        <v>158</v>
      </c>
      <c r="I23" s="109" t="s">
        <v>158</v>
      </c>
      <c r="J23" s="30" t="s">
        <v>158</v>
      </c>
      <c r="K23" s="86" t="s">
        <v>158</v>
      </c>
      <c r="L23" s="31"/>
      <c r="M23" s="127">
        <f>COUNTIFS(DOLUKADROLAR!$H$2:$H$988,C23,DOLUKADROLAR!$A$2:$A$988,"PROFESÖR")+COUNTIFS(DOLUKADROLAR!$H$2:$H$988,C23,DOLUKADROLAR!$A$2:$A$988,"DOÇENT")+COUNTIFS(DOLUKADROLAR!$H$2:$H$988,C23,DOLUKADROLAR!$A$2:$A$988,"DOKTOR ÖĞRETİM ÜYESİ")+COUNTIFS(DOLUKADROLAR!$H$2:$H$988,C23,DOLUKADROLAR!$A$2:$A$988,"DERSÖĞRETİM GÖREVLİSİ")+COUNTIFS(DOLUKADROLAR!$H$2:$H$988,C23,DOLUKADROLAR!$A$2:$A$988,"UYGÖĞRETİM GÖREVLİSİ")+COUNTIFS(DOLUKADROLAR!$H$2:$H$988,C23,DOLUKADROLAR!$A$2:$A$988,"ARAŞTIRMA GÖREVLİSİ")</f>
        <v>0</v>
      </c>
      <c r="N23" s="84" t="s">
        <v>158</v>
      </c>
      <c r="O23" s="107" t="s">
        <v>158</v>
      </c>
      <c r="P23" s="84" t="s">
        <v>158</v>
      </c>
      <c r="Q23" s="171" t="s">
        <v>158</v>
      </c>
      <c r="R23" s="85">
        <f>COUNTIFS(DOLUKADROLAR!$H$2:$H$988,C23,DOLUKADROLAR!$A$2:$A$988,"PROFESÖR")</f>
        <v>0</v>
      </c>
      <c r="S23" s="86">
        <f>COUNTIFS(AKTARIM!$C$2:$C$823,C23,AKTARIM!$D$2:$D$823,"PROFESÖR")</f>
        <v>0</v>
      </c>
      <c r="T23" s="87">
        <f>COUNTIFS(ILAN!$C$2:$C$816,C23,ILAN!$D$2:$D$816,"PROFESÖR")</f>
        <v>0</v>
      </c>
      <c r="U23" s="94" t="s">
        <v>158</v>
      </c>
      <c r="V23" s="85">
        <f>COUNTIFS(DOLUKADROLAR!$H$2:$H$988,C23,DOLUKADROLAR!$A$2:$A$988,"DOÇENT")</f>
        <v>0</v>
      </c>
      <c r="W23" s="86">
        <f>COUNTIFS(AKTARIM!$C$2:$C$823,C23,AKTARIM!$D$2:$D$823,"DOÇENT")</f>
        <v>0</v>
      </c>
      <c r="X23" s="87">
        <f>COUNTIFS(ILAN!$C$2:$C$816,C23,ILAN!$D$2:$D$816,"DOÇENT")</f>
        <v>0</v>
      </c>
      <c r="Y23" s="94" t="s">
        <v>158</v>
      </c>
      <c r="Z23" s="85">
        <f>COUNTIFS(DOLUKADROLAR!$H$2:$H$988,C23,DOLUKADROLAR!$A$2:$A$988,"DOKTOR ÖĞRETİM ÜYESİ")</f>
        <v>0</v>
      </c>
      <c r="AA23" s="86">
        <f>COUNTIFS(AKTARIM!$C$2:$C$823,C23,AKTARIM!$D$2:$D$823,"DOKTOR ÖĞRETİM ÜYESİ")</f>
        <v>0</v>
      </c>
      <c r="AB23" s="87">
        <f>COUNTIFS(ILAN!$C$2:$C$816,C23,ILAN!$D$2:$D$816,"DOKTOR ÖĞRETİM ÜYESİ")</f>
        <v>0</v>
      </c>
      <c r="AC23" s="94" t="s">
        <v>158</v>
      </c>
      <c r="AD23" s="85">
        <f>COUNTIFS(DOLUKADROLAR!$H$2:$H$988,C23,DOLUKADROLAR!$A$2:$A$988,"DERSÖĞRETİM GÖREVLİSİ")</f>
        <v>0</v>
      </c>
      <c r="AE23" s="86">
        <f>COUNTIFS(AKTARIM!$C$2:$C$823,C23,AKTARIM!$D$2:$D$823,"DERSÖĞRETİM GÖREVLİSİ")</f>
        <v>0</v>
      </c>
      <c r="AF23" s="87">
        <f>COUNTIFS(ILAN!$C$2:$C$816,C23,ILAN!$D$2:$D$816,"DERSÖĞRETİM GÖREVLİSİ")</f>
        <v>0</v>
      </c>
      <c r="AG23" s="94" t="s">
        <v>158</v>
      </c>
      <c r="AH23" s="89"/>
      <c r="AI23" s="86">
        <f>COUNTIFS(DOLUKADROLAR!$H$2:$H$988,C23,DOLUKADROLAR!$A$2:$A$988,"UYGÖĞRETİM GÖREVLİSİ")</f>
        <v>0</v>
      </c>
      <c r="AJ23" s="86">
        <f>COUNTIFS(AKTARIM!$C$2:$C$823,C23,AKTARIM!$D$2:$D$823,"UYGÖĞRETİM GÖREVLİSİ")</f>
        <v>0</v>
      </c>
      <c r="AK23" s="86">
        <f>COUNTIFS(ILAN!$C$2:$C$816,C23,ILAN!$D$2:$D$816,"UYGÖĞRETİM GÖREVLİSİ")</f>
        <v>0</v>
      </c>
      <c r="AL23" s="86">
        <f>COUNTIFS(DOLUKADROLAR!$H$2:$H$988,C23,DOLUKADROLAR!$A$2:$A$988,"ARAŞTIRMA GÖREVLİSİ")</f>
        <v>0</v>
      </c>
      <c r="AM23" s="86">
        <f>COUNTIFS(AKTARIM!$C$2:$C$823,C23,AKTARIM!$D$2:$D$823,"ARAŞTIRMA GÖREVLİSİ")</f>
        <v>0</v>
      </c>
      <c r="AN23" s="86">
        <f>COUNTIFS(ILAN!$C$2:$C$816,C23,ILAN!$D$2:$D$816,"ARAŞTIRMA GÖREVLİSİ")</f>
        <v>0</v>
      </c>
      <c r="AO23" s="90"/>
      <c r="AP23" s="91" t="s">
        <v>158</v>
      </c>
      <c r="AQ23" s="91" t="s">
        <v>158</v>
      </c>
      <c r="AR23" s="91" t="s">
        <v>158</v>
      </c>
      <c r="AS23" s="91" t="s">
        <v>158</v>
      </c>
      <c r="AT23" s="92" t="s">
        <v>158</v>
      </c>
      <c r="AU23" s="92" t="s">
        <v>158</v>
      </c>
      <c r="AV23" s="93"/>
      <c r="AW23" s="133">
        <f>COUNTIFS(NORMDUYURU!$C$2:$C$709,C23,NORMDUYURU!$D$2:$D$709,"PROFESÖR")</f>
        <v>0</v>
      </c>
      <c r="AX23" s="165">
        <f>COUNTIFS(NORMDISITALEP!$C$2:$C$847,C23,NORMDISITALEP!$D$2:$D$847,"PROFESÖR")</f>
        <v>0</v>
      </c>
      <c r="AY23" s="135" t="s">
        <v>158</v>
      </c>
      <c r="AZ23" s="133">
        <f>COUNTIFS(NORMDUYURU!$C$2:$C$709,C23,NORMDUYURU!$D$2:$D$709,"DOÇENT")</f>
        <v>0</v>
      </c>
      <c r="BA23" s="165">
        <f>COUNTIFS(NORMDISITALEP!$C$2:$C$847,C23,NORMDISITALEP!$D$2:$D$847,"DOÇENT")</f>
        <v>0</v>
      </c>
      <c r="BB23" s="135" t="s">
        <v>158</v>
      </c>
      <c r="BC23" s="133">
        <f>COUNTIFS(NORMDUYURU!$C$2:$C$709,C23,NORMDUYURU!$D$2:$D$709,"DOKTOR ÖĞRETİM ÜYESİ")</f>
        <v>0</v>
      </c>
      <c r="BD23" s="165">
        <f>COUNTIFS(NORMDISITALEP!$C$2:$C$847,C23,NORMDISITALEP!$D$2:$D$847,"DOKTOR ÖĞRETİM ÜYESİ")</f>
        <v>0</v>
      </c>
      <c r="BE23" s="135" t="s">
        <v>158</v>
      </c>
      <c r="BF23" s="133">
        <f>COUNTIFS(NORMDUYURU!$C$2:$C$709,C23,NORMDUYURU!$D$2:$D$709,"DERSÖĞRETİM GÖREVLİSİ")</f>
        <v>0</v>
      </c>
      <c r="BG23" s="165">
        <f>COUNTIFS(NORMDISITALEP!$C$2:$C$847,C23,NORMDISITALEP!$D$2:$D$847,"DERSÖĞRETİM GÖREVLİSİ")</f>
        <v>0</v>
      </c>
      <c r="BH23" s="135" t="s">
        <v>158</v>
      </c>
      <c r="BI23" s="123">
        <f>COUNTIFS(NORMDUYURU!$C$2:$C$709,C23,NORMDUYURU!$D$2:$D$709,"UYGÖĞRETİM GÖREVLİSİ")</f>
        <v>0</v>
      </c>
      <c r="BJ23" s="123">
        <f>COUNTIFS(NORMDUYURU!$C$2:$C$709,C23,NORMDUYURU!$D$2:$D$709,"ARAŞTIRMA GÖREVLİSİ")</f>
        <v>0</v>
      </c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</row>
    <row r="24" spans="1:76" s="5" customFormat="1" ht="124.5" customHeight="1">
      <c r="A24" s="111"/>
      <c r="B24" s="112"/>
      <c r="C24" s="113" t="s">
        <v>80</v>
      </c>
      <c r="D24" s="86">
        <f>COUNTIFS(DOLUKADROLAR!$H$2:$H$988,C24,DOLUKADROLAR!$A$2:$A$988,"PROFESÖR")+COUNTIFS(DOLUKADROLAR!$H$2:$H$988,C24,DOLUKADROLAR!$A$2:$A$988,"DOÇENT")+COUNTIFS(DOLUKADROLAR!$H$2:$H$988,C24,DOLUKADROLAR!$A$2:$A$988,"DOKTOR ÖĞRETİM ÜYESİ")</f>
        <v>0</v>
      </c>
      <c r="E24" s="86">
        <f>COUNTIFS(DOLUKADROLAR!$H$2:$H$988,C24,DOLUKADROLAR!$A$2:$A$988,"DERSÖĞRETİM GÖREVLİSİ")</f>
        <v>0</v>
      </c>
      <c r="F24" s="109" t="s">
        <v>158</v>
      </c>
      <c r="G24" s="30" t="s">
        <v>158</v>
      </c>
      <c r="H24" s="86" t="s">
        <v>158</v>
      </c>
      <c r="I24" s="109" t="s">
        <v>158</v>
      </c>
      <c r="J24" s="30" t="s">
        <v>158</v>
      </c>
      <c r="K24" s="86" t="s">
        <v>158</v>
      </c>
      <c r="L24" s="31"/>
      <c r="M24" s="127">
        <f>COUNTIFS(DOLUKADROLAR!$H$2:$H$988,C24,DOLUKADROLAR!$A$2:$A$988,"PROFESÖR")+COUNTIFS(DOLUKADROLAR!$H$2:$H$988,C24,DOLUKADROLAR!$A$2:$A$988,"DOÇENT")+COUNTIFS(DOLUKADROLAR!$H$2:$H$988,C24,DOLUKADROLAR!$A$2:$A$988,"DOKTOR ÖĞRETİM ÜYESİ")+COUNTIFS(DOLUKADROLAR!$H$2:$H$988,C24,DOLUKADROLAR!$A$2:$A$988,"DERSÖĞRETİM GÖREVLİSİ")+COUNTIFS(DOLUKADROLAR!$H$2:$H$988,C24,DOLUKADROLAR!$A$2:$A$988,"UYGÖĞRETİM GÖREVLİSİ")+COUNTIFS(DOLUKADROLAR!$H$2:$H$988,C24,DOLUKADROLAR!$A$2:$A$988,"ARAŞTIRMA GÖREVLİSİ")</f>
        <v>0</v>
      </c>
      <c r="N24" s="84" t="s">
        <v>158</v>
      </c>
      <c r="O24" s="107" t="s">
        <v>158</v>
      </c>
      <c r="P24" s="84" t="s">
        <v>158</v>
      </c>
      <c r="Q24" s="171" t="s">
        <v>158</v>
      </c>
      <c r="R24" s="85">
        <f>COUNTIFS(DOLUKADROLAR!$H$2:$H$988,C24,DOLUKADROLAR!$A$2:$A$988,"PROFESÖR")</f>
        <v>0</v>
      </c>
      <c r="S24" s="86">
        <f>COUNTIFS(AKTARIM!$C$2:$C$823,C24,AKTARIM!$D$2:$D$823,"PROFESÖR")</f>
        <v>0</v>
      </c>
      <c r="T24" s="87">
        <f>COUNTIFS(ILAN!$C$2:$C$816,C24,ILAN!$D$2:$D$816,"PROFESÖR")</f>
        <v>0</v>
      </c>
      <c r="U24" s="94" t="s">
        <v>158</v>
      </c>
      <c r="V24" s="85">
        <f>COUNTIFS(DOLUKADROLAR!$H$2:$H$988,C24,DOLUKADROLAR!$A$2:$A$988,"DOÇENT")</f>
        <v>0</v>
      </c>
      <c r="W24" s="86">
        <f>COUNTIFS(AKTARIM!$C$2:$C$823,C24,AKTARIM!$D$2:$D$823,"DOÇENT")</f>
        <v>0</v>
      </c>
      <c r="X24" s="87">
        <f>COUNTIFS(ILAN!$C$2:$C$816,C24,ILAN!$D$2:$D$816,"DOÇENT")</f>
        <v>0</v>
      </c>
      <c r="Y24" s="94" t="s">
        <v>158</v>
      </c>
      <c r="Z24" s="85">
        <f>COUNTIFS(DOLUKADROLAR!$H$2:$H$988,C24,DOLUKADROLAR!$A$2:$A$988,"DOKTOR ÖĞRETİM ÜYESİ")</f>
        <v>0</v>
      </c>
      <c r="AA24" s="86">
        <f>COUNTIFS(AKTARIM!$C$2:$C$823,C24,AKTARIM!$D$2:$D$823,"DOKTOR ÖĞRETİM ÜYESİ")</f>
        <v>0</v>
      </c>
      <c r="AB24" s="87">
        <f>COUNTIFS(ILAN!$C$2:$C$816,C24,ILAN!$D$2:$D$816,"DOKTOR ÖĞRETİM ÜYESİ")</f>
        <v>0</v>
      </c>
      <c r="AC24" s="94" t="s">
        <v>158</v>
      </c>
      <c r="AD24" s="85">
        <f>COUNTIFS(DOLUKADROLAR!$H$2:$H$988,C24,DOLUKADROLAR!$A$2:$A$988,"DERSÖĞRETİM GÖREVLİSİ")</f>
        <v>0</v>
      </c>
      <c r="AE24" s="86">
        <f>COUNTIFS(AKTARIM!$C$2:$C$823,C24,AKTARIM!$D$2:$D$823,"DERSÖĞRETİM GÖREVLİSİ")</f>
        <v>0</v>
      </c>
      <c r="AF24" s="87">
        <f>COUNTIFS(ILAN!$C$2:$C$816,C24,ILAN!$D$2:$D$816,"DERSÖĞRETİM GÖREVLİSİ")</f>
        <v>0</v>
      </c>
      <c r="AG24" s="94" t="s">
        <v>158</v>
      </c>
      <c r="AH24" s="89"/>
      <c r="AI24" s="86">
        <f>COUNTIFS(DOLUKADROLAR!$H$2:$H$988,C24,DOLUKADROLAR!$A$2:$A$988,"UYGÖĞRETİM GÖREVLİSİ")</f>
        <v>0</v>
      </c>
      <c r="AJ24" s="86">
        <f>COUNTIFS(AKTARIM!$C$2:$C$823,C24,AKTARIM!$D$2:$D$823,"UYGÖĞRETİM GÖREVLİSİ")</f>
        <v>0</v>
      </c>
      <c r="AK24" s="86">
        <f>COUNTIFS(ILAN!$C$2:$C$816,C24,ILAN!$D$2:$D$816,"UYGÖĞRETİM GÖREVLİSİ")</f>
        <v>0</v>
      </c>
      <c r="AL24" s="86">
        <f>COUNTIFS(DOLUKADROLAR!$H$2:$H$988,C24,DOLUKADROLAR!$A$2:$A$988,"ARAŞTIRMA GÖREVLİSİ")</f>
        <v>0</v>
      </c>
      <c r="AM24" s="86">
        <f>COUNTIFS(AKTARIM!$C$2:$C$823,C24,AKTARIM!$D$2:$D$823,"ARAŞTIRMA GÖREVLİSİ")</f>
        <v>0</v>
      </c>
      <c r="AN24" s="86">
        <f>COUNTIFS(ILAN!$C$2:$C$816,C24,ILAN!$D$2:$D$816,"ARAŞTIRMA GÖREVLİSİ")</f>
        <v>0</v>
      </c>
      <c r="AO24" s="90"/>
      <c r="AP24" s="91" t="s">
        <v>158</v>
      </c>
      <c r="AQ24" s="91" t="s">
        <v>158</v>
      </c>
      <c r="AR24" s="91" t="s">
        <v>158</v>
      </c>
      <c r="AS24" s="91" t="s">
        <v>158</v>
      </c>
      <c r="AT24" s="92" t="s">
        <v>158</v>
      </c>
      <c r="AU24" s="92" t="s">
        <v>158</v>
      </c>
      <c r="AV24" s="93"/>
      <c r="AW24" s="133">
        <f>COUNTIFS(NORMDUYURU!$C$2:$C$709,C24,NORMDUYURU!$D$2:$D$709,"PROFESÖR")</f>
        <v>0</v>
      </c>
      <c r="AX24" s="165">
        <f>COUNTIFS(NORMDISITALEP!$C$2:$C$847,C24,NORMDISITALEP!$D$2:$D$847,"PROFESÖR")</f>
        <v>0</v>
      </c>
      <c r="AY24" s="135" t="s">
        <v>158</v>
      </c>
      <c r="AZ24" s="133">
        <f>COUNTIFS(NORMDUYURU!$C$2:$C$709,C24,NORMDUYURU!$D$2:$D$709,"DOÇENT")</f>
        <v>0</v>
      </c>
      <c r="BA24" s="165">
        <f>COUNTIFS(NORMDISITALEP!$C$2:$C$847,C24,NORMDISITALEP!$D$2:$D$847,"DOÇENT")</f>
        <v>0</v>
      </c>
      <c r="BB24" s="135" t="s">
        <v>158</v>
      </c>
      <c r="BC24" s="133">
        <f>COUNTIFS(NORMDUYURU!$C$2:$C$709,C24,NORMDUYURU!$D$2:$D$709,"DOKTOR ÖĞRETİM ÜYESİ")</f>
        <v>0</v>
      </c>
      <c r="BD24" s="165">
        <f>COUNTIFS(NORMDISITALEP!$C$2:$C$847,C24,NORMDISITALEP!$D$2:$D$847,"DOKTOR ÖĞRETİM ÜYESİ")</f>
        <v>0</v>
      </c>
      <c r="BE24" s="135" t="s">
        <v>158</v>
      </c>
      <c r="BF24" s="133">
        <f>COUNTIFS(NORMDUYURU!$C$2:$C$709,C24,NORMDUYURU!$D$2:$D$709,"DERSÖĞRETİM GÖREVLİSİ")</f>
        <v>0</v>
      </c>
      <c r="BG24" s="165">
        <f>COUNTIFS(NORMDISITALEP!$C$2:$C$847,C24,NORMDISITALEP!$D$2:$D$847,"DERSÖĞRETİM GÖREVLİSİ")</f>
        <v>0</v>
      </c>
      <c r="BH24" s="135" t="s">
        <v>158</v>
      </c>
      <c r="BI24" s="123">
        <f>COUNTIFS(NORMDUYURU!$C$2:$C$709,C24,NORMDUYURU!$D$2:$D$709,"UYGÖĞRETİM GÖREVLİSİ")</f>
        <v>0</v>
      </c>
      <c r="BJ24" s="123">
        <f>COUNTIFS(NORMDUYURU!$C$2:$C$709,C24,NORMDUYURU!$D$2:$D$709,"ARAŞTIRMA GÖREVLİSİ")</f>
        <v>0</v>
      </c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</row>
    <row r="25" spans="1:76" s="5" customFormat="1" ht="124.5" customHeight="1">
      <c r="A25" s="111"/>
      <c r="B25" s="112"/>
      <c r="C25" s="113" t="s">
        <v>90</v>
      </c>
      <c r="D25" s="86">
        <f>COUNTIFS(DOLUKADROLAR!$H$2:$H$988,C25,DOLUKADROLAR!$A$2:$A$988,"PROFESÖR")+COUNTIFS(DOLUKADROLAR!$H$2:$H$988,C25,DOLUKADROLAR!$A$2:$A$988,"DOÇENT")+COUNTIFS(DOLUKADROLAR!$H$2:$H$988,C25,DOLUKADROLAR!$A$2:$A$988,"DOKTOR ÖĞRETİM ÜYESİ")</f>
        <v>0</v>
      </c>
      <c r="E25" s="86">
        <f>COUNTIFS(DOLUKADROLAR!$H$2:$H$988,C25,DOLUKADROLAR!$A$2:$A$988,"DERSÖĞRETİM GÖREVLİSİ")</f>
        <v>0</v>
      </c>
      <c r="F25" s="109" t="s">
        <v>158</v>
      </c>
      <c r="G25" s="30" t="s">
        <v>158</v>
      </c>
      <c r="H25" s="86" t="s">
        <v>158</v>
      </c>
      <c r="I25" s="109" t="s">
        <v>158</v>
      </c>
      <c r="J25" s="30" t="s">
        <v>158</v>
      </c>
      <c r="K25" s="86" t="s">
        <v>158</v>
      </c>
      <c r="L25" s="31"/>
      <c r="M25" s="127">
        <f>COUNTIFS(DOLUKADROLAR!$H$2:$H$988,C25,DOLUKADROLAR!$A$2:$A$988,"PROFESÖR")+COUNTIFS(DOLUKADROLAR!$H$2:$H$988,C25,DOLUKADROLAR!$A$2:$A$988,"DOÇENT")+COUNTIFS(DOLUKADROLAR!$H$2:$H$988,C25,DOLUKADROLAR!$A$2:$A$988,"DOKTOR ÖĞRETİM ÜYESİ")+COUNTIFS(DOLUKADROLAR!$H$2:$H$988,C25,DOLUKADROLAR!$A$2:$A$988,"DERSÖĞRETİM GÖREVLİSİ")+COUNTIFS(DOLUKADROLAR!$H$2:$H$988,C25,DOLUKADROLAR!$A$2:$A$988,"UYGÖĞRETİM GÖREVLİSİ")+COUNTIFS(DOLUKADROLAR!$H$2:$H$988,C25,DOLUKADROLAR!$A$2:$A$988,"ARAŞTIRMA GÖREVLİSİ")</f>
        <v>0</v>
      </c>
      <c r="N25" s="84" t="s">
        <v>158</v>
      </c>
      <c r="O25" s="107" t="s">
        <v>158</v>
      </c>
      <c r="P25" s="84" t="s">
        <v>158</v>
      </c>
      <c r="Q25" s="171" t="s">
        <v>158</v>
      </c>
      <c r="R25" s="85">
        <f>COUNTIFS(DOLUKADROLAR!$H$2:$H$988,C25,DOLUKADROLAR!$A$2:$A$988,"PROFESÖR")</f>
        <v>0</v>
      </c>
      <c r="S25" s="86">
        <f>COUNTIFS(AKTARIM!$C$2:$C$823,C25,AKTARIM!$D$2:$D$823,"PROFESÖR")</f>
        <v>0</v>
      </c>
      <c r="T25" s="87">
        <f>COUNTIFS(ILAN!$C$2:$C$816,C25,ILAN!$D$2:$D$816,"PROFESÖR")</f>
        <v>0</v>
      </c>
      <c r="U25" s="94" t="s">
        <v>158</v>
      </c>
      <c r="V25" s="85">
        <f>COUNTIFS(DOLUKADROLAR!$H$2:$H$988,C25,DOLUKADROLAR!$A$2:$A$988,"DOÇENT")</f>
        <v>0</v>
      </c>
      <c r="W25" s="86">
        <f>COUNTIFS(AKTARIM!$C$2:$C$823,C25,AKTARIM!$D$2:$D$823,"DOÇENT")</f>
        <v>0</v>
      </c>
      <c r="X25" s="87">
        <f>COUNTIFS(ILAN!$C$2:$C$816,C25,ILAN!$D$2:$D$816,"DOÇENT")</f>
        <v>0</v>
      </c>
      <c r="Y25" s="94" t="s">
        <v>158</v>
      </c>
      <c r="Z25" s="85">
        <f>COUNTIFS(DOLUKADROLAR!$H$2:$H$988,C25,DOLUKADROLAR!$A$2:$A$988,"DOKTOR ÖĞRETİM ÜYESİ")</f>
        <v>0</v>
      </c>
      <c r="AA25" s="86">
        <f>COUNTIFS(AKTARIM!$C$2:$C$823,C25,AKTARIM!$D$2:$D$823,"DOKTOR ÖĞRETİM ÜYESİ")</f>
        <v>0</v>
      </c>
      <c r="AB25" s="87">
        <f>COUNTIFS(ILAN!$C$2:$C$816,C25,ILAN!$D$2:$D$816,"DOKTOR ÖĞRETİM ÜYESİ")</f>
        <v>0</v>
      </c>
      <c r="AC25" s="94" t="s">
        <v>158</v>
      </c>
      <c r="AD25" s="85">
        <f>COUNTIFS(DOLUKADROLAR!$H$2:$H$988,C25,DOLUKADROLAR!$A$2:$A$988,"DERSÖĞRETİM GÖREVLİSİ")</f>
        <v>0</v>
      </c>
      <c r="AE25" s="86">
        <f>COUNTIFS(AKTARIM!$C$2:$C$823,C25,AKTARIM!$D$2:$D$823,"DERSÖĞRETİM GÖREVLİSİ")</f>
        <v>0</v>
      </c>
      <c r="AF25" s="87">
        <f>COUNTIFS(ILAN!$C$2:$C$816,C25,ILAN!$D$2:$D$816,"DERSÖĞRETİM GÖREVLİSİ")</f>
        <v>0</v>
      </c>
      <c r="AG25" s="94" t="s">
        <v>158</v>
      </c>
      <c r="AH25" s="89"/>
      <c r="AI25" s="86">
        <f>COUNTIFS(DOLUKADROLAR!$H$2:$H$988,C25,DOLUKADROLAR!$A$2:$A$988,"UYGÖĞRETİM GÖREVLİSİ")</f>
        <v>0</v>
      </c>
      <c r="AJ25" s="86">
        <f>COUNTIFS(AKTARIM!$C$2:$C$823,C25,AKTARIM!$D$2:$D$823,"UYGÖĞRETİM GÖREVLİSİ")</f>
        <v>0</v>
      </c>
      <c r="AK25" s="86">
        <f>COUNTIFS(ILAN!$C$2:$C$816,C25,ILAN!$D$2:$D$816,"UYGÖĞRETİM GÖREVLİSİ")</f>
        <v>0</v>
      </c>
      <c r="AL25" s="86">
        <f>COUNTIFS(DOLUKADROLAR!$H$2:$H$988,C25,DOLUKADROLAR!$A$2:$A$988,"ARAŞTIRMA GÖREVLİSİ")</f>
        <v>0</v>
      </c>
      <c r="AM25" s="86">
        <f>COUNTIFS(AKTARIM!$C$2:$C$823,C25,AKTARIM!$D$2:$D$823,"ARAŞTIRMA GÖREVLİSİ")</f>
        <v>0</v>
      </c>
      <c r="AN25" s="86">
        <f>COUNTIFS(ILAN!$C$2:$C$816,C25,ILAN!$D$2:$D$816,"ARAŞTIRMA GÖREVLİSİ")</f>
        <v>0</v>
      </c>
      <c r="AO25" s="90"/>
      <c r="AP25" s="91" t="s">
        <v>158</v>
      </c>
      <c r="AQ25" s="91" t="s">
        <v>158</v>
      </c>
      <c r="AR25" s="91" t="s">
        <v>158</v>
      </c>
      <c r="AS25" s="91" t="s">
        <v>158</v>
      </c>
      <c r="AT25" s="92" t="s">
        <v>158</v>
      </c>
      <c r="AU25" s="92" t="s">
        <v>158</v>
      </c>
      <c r="AV25" s="93"/>
      <c r="AW25" s="133">
        <f>COUNTIFS(NORMDUYURU!$C$2:$C$709,C25,NORMDUYURU!$D$2:$D$709,"PROFESÖR")</f>
        <v>0</v>
      </c>
      <c r="AX25" s="165">
        <f>COUNTIFS(NORMDISITALEP!$C$2:$C$847,C25,NORMDISITALEP!$D$2:$D$847,"PROFESÖR")</f>
        <v>0</v>
      </c>
      <c r="AY25" s="135" t="s">
        <v>158</v>
      </c>
      <c r="AZ25" s="133">
        <f>COUNTIFS(NORMDUYURU!$C$2:$C$709,C25,NORMDUYURU!$D$2:$D$709,"DOÇENT")</f>
        <v>0</v>
      </c>
      <c r="BA25" s="165">
        <f>COUNTIFS(NORMDISITALEP!$C$2:$C$847,C25,NORMDISITALEP!$D$2:$D$847,"DOÇENT")</f>
        <v>0</v>
      </c>
      <c r="BB25" s="135" t="s">
        <v>158</v>
      </c>
      <c r="BC25" s="133">
        <f>COUNTIFS(NORMDUYURU!$C$2:$C$709,C25,NORMDUYURU!$D$2:$D$709,"DOKTOR ÖĞRETİM ÜYESİ")</f>
        <v>0</v>
      </c>
      <c r="BD25" s="165">
        <f>COUNTIFS(NORMDISITALEP!$C$2:$C$847,C25,NORMDISITALEP!$D$2:$D$847,"DOKTOR ÖĞRETİM ÜYESİ")</f>
        <v>0</v>
      </c>
      <c r="BE25" s="135" t="s">
        <v>158</v>
      </c>
      <c r="BF25" s="133">
        <f>COUNTIFS(NORMDUYURU!$C$2:$C$709,C25,NORMDUYURU!$D$2:$D$709,"DERSÖĞRETİM GÖREVLİSİ")</f>
        <v>0</v>
      </c>
      <c r="BG25" s="165">
        <f>COUNTIFS(NORMDISITALEP!$C$2:$C$847,C25,NORMDISITALEP!$D$2:$D$847,"DERSÖĞRETİM GÖREVLİSİ")</f>
        <v>0</v>
      </c>
      <c r="BH25" s="135" t="s">
        <v>158</v>
      </c>
      <c r="BI25" s="123">
        <f>COUNTIFS(NORMDUYURU!$C$2:$C$709,C25,NORMDUYURU!$D$2:$D$709,"UYGÖĞRETİM GÖREVLİSİ")</f>
        <v>0</v>
      </c>
      <c r="BJ25" s="123">
        <f>COUNTIFS(NORMDUYURU!$C$2:$C$709,C25,NORMDUYURU!$D$2:$D$709,"ARAŞTIRMA GÖREVLİSİ")</f>
        <v>0</v>
      </c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</row>
    <row r="26" spans="1:76" s="5" customFormat="1" ht="124.5" customHeight="1">
      <c r="A26" s="111"/>
      <c r="B26" s="112"/>
      <c r="C26" s="113" t="s">
        <v>122</v>
      </c>
      <c r="D26" s="86">
        <f>COUNTIFS(DOLUKADROLAR!$H$2:$H$988,C26,DOLUKADROLAR!$A$2:$A$988,"PROFESÖR")+COUNTIFS(DOLUKADROLAR!$H$2:$H$988,C26,DOLUKADROLAR!$A$2:$A$988,"DOÇENT")+COUNTIFS(DOLUKADROLAR!$H$2:$H$988,C26,DOLUKADROLAR!$A$2:$A$988,"DOKTOR ÖĞRETİM ÜYESİ")</f>
        <v>0</v>
      </c>
      <c r="E26" s="86">
        <f>COUNTIFS(DOLUKADROLAR!$H$2:$H$988,C26,DOLUKADROLAR!$A$2:$A$988,"DERSÖĞRETİM GÖREVLİSİ")</f>
        <v>0</v>
      </c>
      <c r="F26" s="109" t="s">
        <v>158</v>
      </c>
      <c r="G26" s="30" t="s">
        <v>158</v>
      </c>
      <c r="H26" s="86" t="s">
        <v>158</v>
      </c>
      <c r="I26" s="109" t="s">
        <v>158</v>
      </c>
      <c r="J26" s="30" t="s">
        <v>158</v>
      </c>
      <c r="K26" s="86" t="s">
        <v>158</v>
      </c>
      <c r="L26" s="31"/>
      <c r="M26" s="127">
        <f>COUNTIFS(DOLUKADROLAR!$H$2:$H$988,C26,DOLUKADROLAR!$A$2:$A$988,"PROFESÖR")+COUNTIFS(DOLUKADROLAR!$H$2:$H$988,C26,DOLUKADROLAR!$A$2:$A$988,"DOÇENT")+COUNTIFS(DOLUKADROLAR!$H$2:$H$988,C26,DOLUKADROLAR!$A$2:$A$988,"DOKTOR ÖĞRETİM ÜYESİ")+COUNTIFS(DOLUKADROLAR!$H$2:$H$988,C26,DOLUKADROLAR!$A$2:$A$988,"DERSÖĞRETİM GÖREVLİSİ")+COUNTIFS(DOLUKADROLAR!$H$2:$H$988,C26,DOLUKADROLAR!$A$2:$A$988,"UYGÖĞRETİM GÖREVLİSİ")+COUNTIFS(DOLUKADROLAR!$H$2:$H$988,C26,DOLUKADROLAR!$A$2:$A$988,"ARAŞTIRMA GÖREVLİSİ")</f>
        <v>0</v>
      </c>
      <c r="N26" s="84" t="s">
        <v>158</v>
      </c>
      <c r="O26" s="107" t="s">
        <v>158</v>
      </c>
      <c r="P26" s="84" t="s">
        <v>158</v>
      </c>
      <c r="Q26" s="171" t="s">
        <v>158</v>
      </c>
      <c r="R26" s="85">
        <f>COUNTIFS(DOLUKADROLAR!$H$2:$H$988,C26,DOLUKADROLAR!$A$2:$A$988,"PROFESÖR")</f>
        <v>0</v>
      </c>
      <c r="S26" s="86">
        <f>COUNTIFS(AKTARIM!$C$2:$C$823,C26,AKTARIM!$D$2:$D$823,"PROFESÖR")</f>
        <v>0</v>
      </c>
      <c r="T26" s="87">
        <f>COUNTIFS(ILAN!$C$2:$C$816,C26,ILAN!$D$2:$D$816,"PROFESÖR")</f>
        <v>0</v>
      </c>
      <c r="U26" s="94" t="s">
        <v>158</v>
      </c>
      <c r="V26" s="85">
        <f>COUNTIFS(DOLUKADROLAR!$H$2:$H$988,C26,DOLUKADROLAR!$A$2:$A$988,"DOÇENT")</f>
        <v>0</v>
      </c>
      <c r="W26" s="86">
        <f>COUNTIFS(AKTARIM!$C$2:$C$823,C26,AKTARIM!$D$2:$D$823,"DOÇENT")</f>
        <v>0</v>
      </c>
      <c r="X26" s="87">
        <f>COUNTIFS(ILAN!$C$2:$C$816,C26,ILAN!$D$2:$D$816,"DOÇENT")</f>
        <v>0</v>
      </c>
      <c r="Y26" s="94" t="s">
        <v>158</v>
      </c>
      <c r="Z26" s="85">
        <f>COUNTIFS(DOLUKADROLAR!$H$2:$H$988,C26,DOLUKADROLAR!$A$2:$A$988,"DOKTOR ÖĞRETİM ÜYESİ")</f>
        <v>0</v>
      </c>
      <c r="AA26" s="86">
        <f>COUNTIFS(AKTARIM!$C$2:$C$823,C26,AKTARIM!$D$2:$D$823,"DOKTOR ÖĞRETİM ÜYESİ")</f>
        <v>0</v>
      </c>
      <c r="AB26" s="87">
        <f>COUNTIFS(ILAN!$C$2:$C$816,C26,ILAN!$D$2:$D$816,"DOKTOR ÖĞRETİM ÜYESİ")</f>
        <v>0</v>
      </c>
      <c r="AC26" s="94" t="s">
        <v>158</v>
      </c>
      <c r="AD26" s="85">
        <f>COUNTIFS(DOLUKADROLAR!$H$2:$H$988,C26,DOLUKADROLAR!$A$2:$A$988,"DERSÖĞRETİM GÖREVLİSİ")</f>
        <v>0</v>
      </c>
      <c r="AE26" s="86">
        <f>COUNTIFS(AKTARIM!$C$2:$C$823,C26,AKTARIM!$D$2:$D$823,"DERSÖĞRETİM GÖREVLİSİ")</f>
        <v>0</v>
      </c>
      <c r="AF26" s="87">
        <f>COUNTIFS(ILAN!$C$2:$C$816,C26,ILAN!$D$2:$D$816,"DERSÖĞRETİM GÖREVLİSİ")</f>
        <v>0</v>
      </c>
      <c r="AG26" s="94" t="s">
        <v>158</v>
      </c>
      <c r="AH26" s="89"/>
      <c r="AI26" s="86">
        <f>COUNTIFS(DOLUKADROLAR!$H$2:$H$988,C26,DOLUKADROLAR!$A$2:$A$988,"UYGÖĞRETİM GÖREVLİSİ")</f>
        <v>0</v>
      </c>
      <c r="AJ26" s="86">
        <f>COUNTIFS(AKTARIM!$C$2:$C$823,C26,AKTARIM!$D$2:$D$823,"UYGÖĞRETİM GÖREVLİSİ")</f>
        <v>0</v>
      </c>
      <c r="AK26" s="86">
        <f>COUNTIFS(ILAN!$C$2:$C$816,C26,ILAN!$D$2:$D$816,"UYGÖĞRETİM GÖREVLİSİ")</f>
        <v>0</v>
      </c>
      <c r="AL26" s="86">
        <f>COUNTIFS(DOLUKADROLAR!$H$2:$H$988,C26,DOLUKADROLAR!$A$2:$A$988,"ARAŞTIRMA GÖREVLİSİ")</f>
        <v>0</v>
      </c>
      <c r="AM26" s="86">
        <f>COUNTIFS(AKTARIM!$C$2:$C$823,C26,AKTARIM!$D$2:$D$823,"ARAŞTIRMA GÖREVLİSİ")</f>
        <v>0</v>
      </c>
      <c r="AN26" s="86">
        <f>COUNTIFS(ILAN!$C$2:$C$816,C26,ILAN!$D$2:$D$816,"ARAŞTIRMA GÖREVLİSİ")</f>
        <v>0</v>
      </c>
      <c r="AO26" s="90"/>
      <c r="AP26" s="91" t="s">
        <v>158</v>
      </c>
      <c r="AQ26" s="91" t="s">
        <v>158</v>
      </c>
      <c r="AR26" s="91" t="s">
        <v>158</v>
      </c>
      <c r="AS26" s="91" t="s">
        <v>158</v>
      </c>
      <c r="AT26" s="92" t="s">
        <v>158</v>
      </c>
      <c r="AU26" s="92" t="s">
        <v>158</v>
      </c>
      <c r="AV26" s="93"/>
      <c r="AW26" s="133">
        <f>COUNTIFS(NORMDUYURU!$C$2:$C$709,C26,NORMDUYURU!$D$2:$D$709,"PROFESÖR")</f>
        <v>0</v>
      </c>
      <c r="AX26" s="165">
        <f>COUNTIFS(NORMDISITALEP!$C$2:$C$847,C26,NORMDISITALEP!$D$2:$D$847,"PROFESÖR")</f>
        <v>0</v>
      </c>
      <c r="AY26" s="135" t="s">
        <v>158</v>
      </c>
      <c r="AZ26" s="133">
        <f>COUNTIFS(NORMDUYURU!$C$2:$C$709,C26,NORMDUYURU!$D$2:$D$709,"DOÇENT")</f>
        <v>0</v>
      </c>
      <c r="BA26" s="165">
        <f>COUNTIFS(NORMDISITALEP!$C$2:$C$847,C26,NORMDISITALEP!$D$2:$D$847,"DOÇENT")</f>
        <v>0</v>
      </c>
      <c r="BB26" s="135" t="s">
        <v>158</v>
      </c>
      <c r="BC26" s="133">
        <f>COUNTIFS(NORMDUYURU!$C$2:$C$709,C26,NORMDUYURU!$D$2:$D$709,"DOKTOR ÖĞRETİM ÜYESİ")</f>
        <v>0</v>
      </c>
      <c r="BD26" s="165">
        <f>COUNTIFS(NORMDISITALEP!$C$2:$C$847,C26,NORMDISITALEP!$D$2:$D$847,"DOKTOR ÖĞRETİM ÜYESİ")</f>
        <v>0</v>
      </c>
      <c r="BE26" s="135" t="s">
        <v>158</v>
      </c>
      <c r="BF26" s="133">
        <f>COUNTIFS(NORMDUYURU!$C$2:$C$709,C26,NORMDUYURU!$D$2:$D$709,"DERSÖĞRETİM GÖREVLİSİ")</f>
        <v>0</v>
      </c>
      <c r="BG26" s="165">
        <f>COUNTIFS(NORMDISITALEP!$C$2:$C$847,C26,NORMDISITALEP!$D$2:$D$847,"DERSÖĞRETİM GÖREVLİSİ")</f>
        <v>0</v>
      </c>
      <c r="BH26" s="135" t="s">
        <v>158</v>
      </c>
      <c r="BI26" s="123">
        <f>COUNTIFS(NORMDUYURU!$C$2:$C$709,C26,NORMDUYURU!$D$2:$D$709,"UYGÖĞRETİM GÖREVLİSİ")</f>
        <v>0</v>
      </c>
      <c r="BJ26" s="123">
        <f>COUNTIFS(NORMDUYURU!$C$2:$C$709,C26,NORMDUYURU!$D$2:$D$709,"ARAŞTIRMA GÖREVLİSİ")</f>
        <v>0</v>
      </c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</row>
    <row r="27" spans="1:76" s="5" customFormat="1" ht="124.5" customHeight="1">
      <c r="A27" s="111" t="s">
        <v>39</v>
      </c>
      <c r="B27" s="112" t="s">
        <v>52</v>
      </c>
      <c r="C27" s="113"/>
      <c r="D27" s="86">
        <f>COUNTIFS(DOLUKADROLAR!$G$2:$G$988,B27,DOLUKADROLAR!$A$2:$A$988,"PROFESÖR")+COUNTIFS(DOLUKADROLAR!$G$2:$G$988,B27,DOLUKADROLAR!$A$2:$A$988,"DOÇENT")+COUNTIFS(DOLUKADROLAR!$G$2:$G$988,B27,DOLUKADROLAR!$A$2:$A$988,"DOKTOR ÖĞRETİM ÜYESİ")</f>
        <v>0</v>
      </c>
      <c r="E27" s="86">
        <f>COUNTIFS(DOLUKADROLAR!$G$2:$G$988,B27,DOLUKADROLAR!$A$2:$A$988,"DERSÖĞRETİM GÖREVLİSİ")</f>
        <v>0</v>
      </c>
      <c r="F27" s="109">
        <f>IFERROR(VLOOKUP($B27,ASGARIOUVENORM!$B$2:$C$99,2,0),"")</f>
        <v>0</v>
      </c>
      <c r="G27" s="30" t="str">
        <f>IF(D27&gt;=$F27,"YOK","AÇIK VAR")</f>
        <v>YOK</v>
      </c>
      <c r="H27" s="86">
        <f>IFERROR(D27-$F27,0)</f>
        <v>0</v>
      </c>
      <c r="I27" s="109">
        <f>IFERROR(VLOOKUP($B27,ASGARIOUVENORM!$B$2:$D$99,3,0),"")</f>
        <v>0</v>
      </c>
      <c r="J27" s="30" t="str">
        <f>IF(D27+E27&gt;=$I27,"YOK","AÇIK VAR")</f>
        <v>YOK</v>
      </c>
      <c r="K27" s="86">
        <f>IFERROR(D27+E27-$I27,0)</f>
        <v>0</v>
      </c>
      <c r="L27" s="31"/>
      <c r="M27" s="127">
        <f>COUNTIFS(DOLUKADROLAR!$G$2:$G$988,B27,DOLUKADROLAR!$A$2:$A$988,"PROFESÖR")+COUNTIFS(DOLUKADROLAR!$G$2:$G$988,B27,DOLUKADROLAR!$A$2:$A$988,"DOÇENT")+COUNTIFS(DOLUKADROLAR!$G$2:$G$988,B27,DOLUKADROLAR!$A$2:$A$988,"DOKTOR ÖĞRETİM ÜYESİ")+COUNTIFS(DOLUKADROLAR!$G$2:$G$988,B27,DOLUKADROLAR!$A$2:$A$988,"DERSÖĞRETİM GÖREVLİSİ")++COUNTIFS(DOLUKADROLAR!$G$2:$G$988,B27,DOLUKADROLAR!$A$2:$A$988,"UYGÖĞRETİM GÖREVLİSİ")+COUNTIFS(DOLUKADROLAR!$G$2:$G$988,B27,DOLUKADROLAR!$A$2:$A$988,"ARAŞTIRMA GÖREVLİSİ")</f>
        <v>0</v>
      </c>
      <c r="N27" s="84">
        <f>ROUNDDOWN(((D27+E27)*2/3),0)</f>
        <v>0</v>
      </c>
      <c r="O27" s="107">
        <f>ROUNDDOWN(((D27+E27+T27+X27+AB27+AF27)*2/3),0)</f>
        <v>0</v>
      </c>
      <c r="P27" s="84">
        <f>ROUNDDOWN(((D27+E27+S27+T27+W27+X27+AA27+AB27+AE27+AF27)*2/3),0)</f>
        <v>0</v>
      </c>
      <c r="Q27" s="171">
        <f>ROUNDDOWN(((D27+E27+S27+T27+W27+X27+AA27+AB27+AE27+AF27+AW27+AZ27+BC27+BF27+AX27+BA27+BD27+BG27)*2/3),0)</f>
        <v>0</v>
      </c>
      <c r="R27" s="85">
        <f>COUNTIFS(DOLUKADROLAR!$G$2:$G$988,B27,DOLUKADROLAR!$A$2:$A$988,"PROFESÖR")</f>
        <v>0</v>
      </c>
      <c r="S27" s="86">
        <f>COUNTIFS(AKTARIM!$B$2:$B$823,B27,AKTARIM!$D$2:$D$823,"PROFESÖR")</f>
        <v>0</v>
      </c>
      <c r="T27" s="87">
        <f>COUNTIFS(ILAN!$B$2:$B$816,B27,ILAN!$D$2:$D$816,"PROFESÖR")</f>
        <v>0</v>
      </c>
      <c r="U27" s="128" t="str">
        <f>IF($R27+$T27&gt;$O27,"!","")</f>
        <v/>
      </c>
      <c r="V27" s="85">
        <f>COUNTIFS(DOLUKADROLAR!$G$2:$G$988,B27,DOLUKADROLAR!$A$2:$A$988,"DOÇENT")</f>
        <v>0</v>
      </c>
      <c r="W27" s="86">
        <f>COUNTIFS(AKTARIM!$B$2:$B$823,B27,AKTARIM!$D$2:$D$823,"DOÇENT")</f>
        <v>0</v>
      </c>
      <c r="X27" s="87">
        <f>COUNTIFS(ILAN!$B$2:$B$816,B27,ILAN!$D$2:$D$816,"DOÇENT")</f>
        <v>0</v>
      </c>
      <c r="Y27" s="128" t="str">
        <f>IF($V27+$X27&gt;$O27,"!","")</f>
        <v/>
      </c>
      <c r="Z27" s="85">
        <f>COUNTIFS(DOLUKADROLAR!$G$2:$G$988,B27,DOLUKADROLAR!$A$2:$A$988,"DOKTOR ÖĞRETİM ÜYESİ")</f>
        <v>0</v>
      </c>
      <c r="AA27" s="86">
        <f>COUNTIFS(AKTARIM!$B$2:$B$823,B27,AKTARIM!$D$2:$D$823,"DOKTOR ÖĞRETİM ÜYESİ")</f>
        <v>0</v>
      </c>
      <c r="AB27" s="87">
        <f>COUNTIFS(ILAN!$B$2:$B$816,B27,ILAN!$D$2:$D$816,"DOKTOR ÖĞRETİM ÜYESİ")</f>
        <v>0</v>
      </c>
      <c r="AC27" s="128" t="str">
        <f>IF($Z27+$AB27&gt;$O27,"!","")</f>
        <v/>
      </c>
      <c r="AD27" s="85">
        <f>COUNTIFS(DOLUKADROLAR!$G$2:$G$988,B27,DOLUKADROLAR!$A$2:$A$988,"DERSÖĞRETİM GÖREVLİSİ")</f>
        <v>0</v>
      </c>
      <c r="AE27" s="86">
        <f>COUNTIFS(AKTARIM!$B$2:$B$823,B27,AKTARIM!$D$2:$D$823,"DERSÖĞRETİM GÖREVLİSİ")</f>
        <v>0</v>
      </c>
      <c r="AF27" s="87">
        <f>COUNTIFS(ILAN!$B$2:$B$816,B27,ILAN!$D$2:$D$816,"DERSÖĞRETİM GÖREVLİSİ")</f>
        <v>0</v>
      </c>
      <c r="AG27" s="128" t="str">
        <f>IF($AD27+$AF27&gt;$O27,"!","")</f>
        <v/>
      </c>
      <c r="AH27" s="89"/>
      <c r="AI27" s="86">
        <f>COUNTIFS(DOLUKADROLAR!$G$2:$G$988,B27,DOLUKADROLAR!$A$2:$A$988,"UYGÖĞRETİM GÖREVLİSİ")</f>
        <v>0</v>
      </c>
      <c r="AJ27" s="86">
        <f>COUNTIFS(AKTARIM!$B$2:$B$823,B27,AKTARIM!$D$2:$D$823,"UYGÖĞRETİM GÖREVLİSİ")</f>
        <v>0</v>
      </c>
      <c r="AK27" s="86">
        <f>COUNTIFS(ILAN!$B$2:$B$816,B27,ILAN!$D$2:$D$816,"UYGÖĞRETİM GÖREVLİSİ")</f>
        <v>0</v>
      </c>
      <c r="AL27" s="86">
        <f>COUNTIFS(DOLUKADROLAR!$G$2:$G$988,B27,DOLUKADROLAR!$A$2:$A$988,"ARAŞTIRMA GÖREVLİSİ")</f>
        <v>0</v>
      </c>
      <c r="AM27" s="86">
        <f>COUNTIFS(AKTARIM!$B$2:$B$823,B27,AKTARIM!$D$2:$D$823,"ARAŞTIRMA GÖREVLİSİ")</f>
        <v>0</v>
      </c>
      <c r="AN27" s="86">
        <f>COUNTIFS(ILAN!$B$2:$B$816,B27,ILAN!$D$2:$D$816,"ARAŞTIRMA GÖREVLİSİ")</f>
        <v>0</v>
      </c>
      <c r="AO27" s="90"/>
      <c r="AP27" s="91">
        <f>IFERROR(VLOOKUP($B27,OGRENCISAYISI!$B$2:$F$103,2,0),"")</f>
        <v>0</v>
      </c>
      <c r="AQ27" s="91">
        <f>IFERROR(VLOOKUP($B27,OGRENCISAYISI!$B$2:$F$103,3,0),"")</f>
        <v>0</v>
      </c>
      <c r="AR27" s="91">
        <f>IFERROR(VLOOKUP($B27,OGRENCISAYISI!$B$2:$F$103,4,0),"")</f>
        <v>0</v>
      </c>
      <c r="AS27" s="91">
        <f>IFERROR(VLOOKUP($B27,OGRENCISAYISI!$B$2:$F$103,5,0),"")</f>
        <v>0</v>
      </c>
      <c r="AT27" s="92">
        <f>IFERROR(D27/AS27,0)</f>
        <v>0</v>
      </c>
      <c r="AU27" s="92">
        <f>IFERROR(M27/AS27,0)</f>
        <v>0</v>
      </c>
      <c r="AV27" s="93"/>
      <c r="AW27" s="133">
        <f>COUNTIFS(NORMDUYURU!$B$2:$B$709,B27,NORMDUYURU!$D$2:$D$709,"PROFESÖR")</f>
        <v>0</v>
      </c>
      <c r="AX27" s="165">
        <f>COUNTIFS(NORMDISITALEP!$B$2:$B$847,B27,NORMDISITALEP!$D$2:$D$847,"PROFESÖR")</f>
        <v>0</v>
      </c>
      <c r="AY27" s="134" t="str">
        <f>IF($R27+$S27+$T27+$AX27+$AW27&gt;$Q27,"!","")</f>
        <v/>
      </c>
      <c r="AZ27" s="133">
        <f>COUNTIFS(NORMDUYURU!$B$2:$B$709,B27,NORMDUYURU!$D$2:$D$709,"DOÇENT")</f>
        <v>0</v>
      </c>
      <c r="BA27" s="165">
        <f>COUNTIFS(NORMDISITALEP!$B$2:$B$847,B27,NORMDISITALEP!$D$2:$D$847,"DOÇENT")</f>
        <v>0</v>
      </c>
      <c r="BB27" s="134" t="str">
        <f>IF($V27+$W27+$X27+$BA27+$AZ27&gt;$Q27,"!","")</f>
        <v/>
      </c>
      <c r="BC27" s="133">
        <f>COUNTIFS(NORMDUYURU!$B$2:$B$709,B27,NORMDUYURU!$D$2:$D$709,"DOKTOR ÖĞRETİM ÜYESİ")</f>
        <v>0</v>
      </c>
      <c r="BD27" s="165">
        <f>COUNTIFS(NORMDISITALEP!$B$2:$B$847,B27,NORMDISITALEP!$D$2:$D$847,"DOKTOR ÖĞRETİM ÜYESİ")</f>
        <v>0</v>
      </c>
      <c r="BE27" s="134" t="str">
        <f>IF($Z27+$AA27+$AB27+$BD27+$BC27&gt;$Q27,"!","")</f>
        <v/>
      </c>
      <c r="BF27" s="133">
        <f>COUNTIFS(NORMDUYURU!$B$2:$B$709,B27,NORMDUYURU!$D$2:$D$709,"DERSÖĞRETİM GÖREVLİSİ")</f>
        <v>0</v>
      </c>
      <c r="BG27" s="165">
        <f>COUNTIFS(NORMDISITALEP!$B$2:$B$847,B27,NORMDISITALEP!$D$2:$D$847,"DERSÖĞRETİM GÖREVLİSİ")</f>
        <v>0</v>
      </c>
      <c r="BH27" s="134" t="str">
        <f>IF($AD27+$AE27+$AF27+$BG27+$BF27&gt;$Q27,"!","")</f>
        <v/>
      </c>
      <c r="BI27" s="123">
        <f>COUNTIFS(NORMDUYURU!$B$2:$B$709,B27,NORMDUYURU!$D$2:$D$709,"UYGÖĞRETİM GÖREVLİSİ")</f>
        <v>0</v>
      </c>
      <c r="BJ27" s="123">
        <f>COUNTIFS(NORMDUYURU!$B$2:$B$709,B27,NORMDUYURU!$D$2:$D$709,"ARAŞTIRMA GÖREVLİSİ")</f>
        <v>0</v>
      </c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</row>
    <row r="28" spans="1:76" s="5" customFormat="1" ht="124.5" customHeight="1">
      <c r="A28" s="111"/>
      <c r="B28" s="112"/>
      <c r="C28" s="113" t="s">
        <v>135</v>
      </c>
      <c r="D28" s="86">
        <f>COUNTIFS(DOLUKADROLAR!$H$2:$H$988,C28,DOLUKADROLAR!$A$2:$A$988,"PROFESÖR")+COUNTIFS(DOLUKADROLAR!$H$2:$H$988,C28,DOLUKADROLAR!$A$2:$A$988,"DOÇENT")+COUNTIFS(DOLUKADROLAR!$H$2:$H$988,C28,DOLUKADROLAR!$A$2:$A$988,"DOKTOR ÖĞRETİM ÜYESİ")</f>
        <v>0</v>
      </c>
      <c r="E28" s="86">
        <f>COUNTIFS(DOLUKADROLAR!$H$2:$H$988,C28,DOLUKADROLAR!$A$2:$A$988,"DERSÖĞRETİM GÖREVLİSİ")</f>
        <v>0</v>
      </c>
      <c r="F28" s="109" t="s">
        <v>158</v>
      </c>
      <c r="G28" s="30" t="s">
        <v>158</v>
      </c>
      <c r="H28" s="86" t="s">
        <v>158</v>
      </c>
      <c r="I28" s="109" t="s">
        <v>158</v>
      </c>
      <c r="J28" s="30" t="s">
        <v>158</v>
      </c>
      <c r="K28" s="86" t="s">
        <v>158</v>
      </c>
      <c r="L28" s="31"/>
      <c r="M28" s="127">
        <f>COUNTIFS(DOLUKADROLAR!$H$2:$H$988,C28,DOLUKADROLAR!$A$2:$A$988,"PROFESÖR")+COUNTIFS(DOLUKADROLAR!$H$2:$H$988,C28,DOLUKADROLAR!$A$2:$A$988,"DOÇENT")+COUNTIFS(DOLUKADROLAR!$H$2:$H$988,C28,DOLUKADROLAR!$A$2:$A$988,"DOKTOR ÖĞRETİM ÜYESİ")+COUNTIFS(DOLUKADROLAR!$H$2:$H$988,C28,DOLUKADROLAR!$A$2:$A$988,"DERSÖĞRETİM GÖREVLİSİ")+COUNTIFS(DOLUKADROLAR!$H$2:$H$988,C28,DOLUKADROLAR!$A$2:$A$988,"UYGÖĞRETİM GÖREVLİSİ")+COUNTIFS(DOLUKADROLAR!$H$2:$H$988,C28,DOLUKADROLAR!$A$2:$A$988,"ARAŞTIRMA GÖREVLİSİ")</f>
        <v>0</v>
      </c>
      <c r="N28" s="84" t="s">
        <v>158</v>
      </c>
      <c r="O28" s="107" t="s">
        <v>158</v>
      </c>
      <c r="P28" s="84" t="s">
        <v>158</v>
      </c>
      <c r="Q28" s="171" t="s">
        <v>158</v>
      </c>
      <c r="R28" s="85">
        <f>COUNTIFS(DOLUKADROLAR!$H$2:$H$988,C28,DOLUKADROLAR!$A$2:$A$988,"PROFESÖR")</f>
        <v>0</v>
      </c>
      <c r="S28" s="86">
        <f>COUNTIFS(AKTARIM!$C$2:$C$823,C28,AKTARIM!$D$2:$D$823,"PROFESÖR")</f>
        <v>0</v>
      </c>
      <c r="T28" s="87">
        <f>COUNTIFS(ILAN!$C$2:$C$816,C28,ILAN!$D$2:$D$816,"PROFESÖR")</f>
        <v>0</v>
      </c>
      <c r="U28" s="94" t="s">
        <v>158</v>
      </c>
      <c r="V28" s="85">
        <f>COUNTIFS(DOLUKADROLAR!$H$2:$H$988,C28,DOLUKADROLAR!$A$2:$A$988,"DOÇENT")</f>
        <v>0</v>
      </c>
      <c r="W28" s="86">
        <f>COUNTIFS(AKTARIM!$C$2:$C$823,C28,AKTARIM!$D$2:$D$823,"DOÇENT")</f>
        <v>0</v>
      </c>
      <c r="X28" s="87">
        <f>COUNTIFS(ILAN!$C$2:$C$816,C28,ILAN!$D$2:$D$816,"DOÇENT")</f>
        <v>0</v>
      </c>
      <c r="Y28" s="94" t="s">
        <v>158</v>
      </c>
      <c r="Z28" s="85">
        <f>COUNTIFS(DOLUKADROLAR!$H$2:$H$988,C28,DOLUKADROLAR!$A$2:$A$988,"DOKTOR ÖĞRETİM ÜYESİ")</f>
        <v>0</v>
      </c>
      <c r="AA28" s="86">
        <f>COUNTIFS(AKTARIM!$C$2:$C$823,C28,AKTARIM!$D$2:$D$823,"DOKTOR ÖĞRETİM ÜYESİ")</f>
        <v>0</v>
      </c>
      <c r="AB28" s="87">
        <f>COUNTIFS(ILAN!$C$2:$C$816,C28,ILAN!$D$2:$D$816,"DOKTOR ÖĞRETİM ÜYESİ")</f>
        <v>0</v>
      </c>
      <c r="AC28" s="94" t="s">
        <v>158</v>
      </c>
      <c r="AD28" s="85">
        <f>COUNTIFS(DOLUKADROLAR!$H$2:$H$988,C28,DOLUKADROLAR!$A$2:$A$988,"DERSÖĞRETİM GÖREVLİSİ")</f>
        <v>0</v>
      </c>
      <c r="AE28" s="86">
        <f>COUNTIFS(AKTARIM!$C$2:$C$823,C28,AKTARIM!$D$2:$D$823,"DERSÖĞRETİM GÖREVLİSİ")</f>
        <v>0</v>
      </c>
      <c r="AF28" s="87">
        <f>COUNTIFS(ILAN!$C$2:$C$816,C28,ILAN!$D$2:$D$816,"DERSÖĞRETİM GÖREVLİSİ")</f>
        <v>0</v>
      </c>
      <c r="AG28" s="94" t="s">
        <v>158</v>
      </c>
      <c r="AH28" s="89"/>
      <c r="AI28" s="86">
        <f>COUNTIFS(DOLUKADROLAR!$H$2:$H$988,C28,DOLUKADROLAR!$A$2:$A$988,"UYGÖĞRETİM GÖREVLİSİ")</f>
        <v>0</v>
      </c>
      <c r="AJ28" s="86">
        <f>COUNTIFS(AKTARIM!$C$2:$C$823,C28,AKTARIM!$D$2:$D$823,"UYGÖĞRETİM GÖREVLİSİ")</f>
        <v>0</v>
      </c>
      <c r="AK28" s="86">
        <f>COUNTIFS(ILAN!$C$2:$C$816,C28,ILAN!$D$2:$D$816,"UYGÖĞRETİM GÖREVLİSİ")</f>
        <v>0</v>
      </c>
      <c r="AL28" s="86">
        <f>COUNTIFS(DOLUKADROLAR!$H$2:$H$988,C28,DOLUKADROLAR!$A$2:$A$988,"ARAŞTIRMA GÖREVLİSİ")</f>
        <v>0</v>
      </c>
      <c r="AM28" s="86">
        <f>COUNTIFS(AKTARIM!$C$2:$C$823,C28,AKTARIM!$D$2:$D$823,"ARAŞTIRMA GÖREVLİSİ")</f>
        <v>0</v>
      </c>
      <c r="AN28" s="86">
        <f>COUNTIFS(ILAN!$C$2:$C$816,C28,ILAN!$D$2:$D$816,"ARAŞTIRMA GÖREVLİSİ")</f>
        <v>0</v>
      </c>
      <c r="AO28" s="90"/>
      <c r="AP28" s="91" t="s">
        <v>158</v>
      </c>
      <c r="AQ28" s="91" t="s">
        <v>158</v>
      </c>
      <c r="AR28" s="91" t="s">
        <v>158</v>
      </c>
      <c r="AS28" s="91" t="s">
        <v>158</v>
      </c>
      <c r="AT28" s="92" t="s">
        <v>158</v>
      </c>
      <c r="AU28" s="92" t="s">
        <v>158</v>
      </c>
      <c r="AV28" s="93"/>
      <c r="AW28" s="133">
        <f>COUNTIFS(NORMDUYURU!$C$2:$C$709,C28,NORMDUYURU!$D$2:$D$709,"PROFESÖR")</f>
        <v>0</v>
      </c>
      <c r="AX28" s="165">
        <f>COUNTIFS(NORMDISITALEP!$C$2:$C$847,C28,NORMDISITALEP!$D$2:$D$847,"PROFESÖR")</f>
        <v>0</v>
      </c>
      <c r="AY28" s="135" t="s">
        <v>158</v>
      </c>
      <c r="AZ28" s="133">
        <f>COUNTIFS(NORMDUYURU!$C$2:$C$709,C28,NORMDUYURU!$D$2:$D$709,"DOÇENT")</f>
        <v>0</v>
      </c>
      <c r="BA28" s="165">
        <f>COUNTIFS(NORMDISITALEP!$C$2:$C$847,C28,NORMDISITALEP!$D$2:$D$847,"DOÇENT")</f>
        <v>0</v>
      </c>
      <c r="BB28" s="135" t="s">
        <v>158</v>
      </c>
      <c r="BC28" s="133">
        <f>COUNTIFS(NORMDUYURU!$C$2:$C$709,C28,NORMDUYURU!$D$2:$D$709,"DOKTOR ÖĞRETİM ÜYESİ")</f>
        <v>0</v>
      </c>
      <c r="BD28" s="165">
        <f>COUNTIFS(NORMDISITALEP!$C$2:$C$847,C28,NORMDISITALEP!$D$2:$D$847,"DOKTOR ÖĞRETİM ÜYESİ")</f>
        <v>0</v>
      </c>
      <c r="BE28" s="135" t="s">
        <v>158</v>
      </c>
      <c r="BF28" s="133">
        <f>COUNTIFS(NORMDUYURU!$C$2:$C$709,C28,NORMDUYURU!$D$2:$D$709,"DERSÖĞRETİM GÖREVLİSİ")</f>
        <v>0</v>
      </c>
      <c r="BG28" s="165">
        <f>COUNTIFS(NORMDISITALEP!$C$2:$C$847,C28,NORMDISITALEP!$D$2:$D$847,"DERSÖĞRETİM GÖREVLİSİ")</f>
        <v>0</v>
      </c>
      <c r="BH28" s="135" t="s">
        <v>158</v>
      </c>
      <c r="BI28" s="123">
        <f>COUNTIFS(NORMDUYURU!$C$2:$C$709,C28,NORMDUYURU!$D$2:$D$709,"UYGÖĞRETİM GÖREVLİSİ")</f>
        <v>0</v>
      </c>
      <c r="BJ28" s="123">
        <f>COUNTIFS(NORMDUYURU!$C$2:$C$709,C28,NORMDUYURU!$D$2:$D$709,"ARAŞTIRMA GÖREVLİSİ")</f>
        <v>0</v>
      </c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</row>
    <row r="29" spans="1:76" s="29" customFormat="1" ht="124.5" customHeight="1">
      <c r="A29" s="181"/>
      <c r="B29" s="113"/>
      <c r="C29" s="113" t="s">
        <v>212</v>
      </c>
      <c r="D29" s="182">
        <f>COUNTIFS(DOLUKADROLAR!$H$2:$H$988,C29,DOLUKADROLAR!$A$2:$A$988,"PROFESÖR")+COUNTIFS(DOLUKADROLAR!$H$2:$H$988,C29,DOLUKADROLAR!$A$2:$A$988,"DOÇENT")+COUNTIFS(DOLUKADROLAR!$H$2:$H$988,C29,DOLUKADROLAR!$A$2:$A$988,"DOKTOR ÖĞRETİM ÜYESİ")</f>
        <v>0</v>
      </c>
      <c r="E29" s="182">
        <f>COUNTIFS(DOLUKADROLAR!$H$2:$H$988,C29,DOLUKADROLAR!$A$2:$A$988,"DERSÖĞRETİM GÖREVLİSİ")</f>
        <v>0</v>
      </c>
      <c r="F29" s="182" t="s">
        <v>158</v>
      </c>
      <c r="G29" s="183" t="s">
        <v>158</v>
      </c>
      <c r="H29" s="182" t="s">
        <v>158</v>
      </c>
      <c r="I29" s="182" t="s">
        <v>158</v>
      </c>
      <c r="J29" s="183" t="s">
        <v>158</v>
      </c>
      <c r="K29" s="182" t="s">
        <v>158</v>
      </c>
      <c r="L29" s="184"/>
      <c r="M29" s="185">
        <f>COUNTIFS(DOLUKADROLAR!$H$2:$H$988,C29,DOLUKADROLAR!$A$2:$A$988,"PROFESÖR")+COUNTIFS(DOLUKADROLAR!$H$2:$H$988,C29,DOLUKADROLAR!$A$2:$A$988,"DOÇENT")+COUNTIFS(DOLUKADROLAR!$H$2:$H$988,C29,DOLUKADROLAR!$A$2:$A$988,"DOKTOR ÖĞRETİM ÜYESİ")+COUNTIFS(DOLUKADROLAR!$H$2:$H$988,C29,DOLUKADROLAR!$A$2:$A$988,"DERSÖĞRETİM GÖREVLİSİ")+COUNTIFS(DOLUKADROLAR!$H$2:$H$988,C29,DOLUKADROLAR!$A$2:$A$988,"UYGÖĞRETİM GÖREVLİSİ")+COUNTIFS(DOLUKADROLAR!$H$2:$H$988,C29,DOLUKADROLAR!$A$2:$A$988,"ARAŞTIRMA GÖREVLİSİ")</f>
        <v>0</v>
      </c>
      <c r="N29" s="186" t="s">
        <v>158</v>
      </c>
      <c r="O29" s="187" t="s">
        <v>158</v>
      </c>
      <c r="P29" s="186" t="s">
        <v>158</v>
      </c>
      <c r="Q29" s="170" t="s">
        <v>158</v>
      </c>
      <c r="R29" s="188">
        <f>COUNTIFS(DOLUKADROLAR!$H$2:$H$988,C29,DOLUKADROLAR!$A$2:$A$988,"PROFESÖR")</f>
        <v>0</v>
      </c>
      <c r="S29" s="182">
        <f>COUNTIFS(AKTARIM!$C$2:$C$823,C29,AKTARIM!$D$2:$D$823,"PROFESÖR")</f>
        <v>0</v>
      </c>
      <c r="T29" s="189">
        <f>COUNTIFS(ILAN!$C$2:$C$816,C29,ILAN!$D$2:$D$816,"PROFESÖR")</f>
        <v>0</v>
      </c>
      <c r="U29" s="190" t="s">
        <v>158</v>
      </c>
      <c r="V29" s="188">
        <f>COUNTIFS(DOLUKADROLAR!$H$2:$H$988,C29,DOLUKADROLAR!$A$2:$A$988,"DOÇENT")</f>
        <v>0</v>
      </c>
      <c r="W29" s="182">
        <f>COUNTIFS(AKTARIM!$C$2:$C$823,C29,AKTARIM!$D$2:$D$823,"DOÇENT")</f>
        <v>0</v>
      </c>
      <c r="X29" s="189">
        <f>COUNTIFS(ILAN!$C$2:$C$816,C29,ILAN!$D$2:$D$816,"DOÇENT")</f>
        <v>0</v>
      </c>
      <c r="Y29" s="190" t="s">
        <v>158</v>
      </c>
      <c r="Z29" s="188">
        <f>COUNTIFS(DOLUKADROLAR!$H$2:$H$988,C29,DOLUKADROLAR!$A$2:$A$988,"DOKTOR ÖĞRETİM ÜYESİ")</f>
        <v>0</v>
      </c>
      <c r="AA29" s="182">
        <f>COUNTIFS(AKTARIM!$C$2:$C$823,C29,AKTARIM!$D$2:$D$823,"DOKTOR ÖĞRETİM ÜYESİ")</f>
        <v>0</v>
      </c>
      <c r="AB29" s="189">
        <f>COUNTIFS(ILAN!$C$2:$C$816,C29,ILAN!$D$2:$D$816,"DOKTOR ÖĞRETİM ÜYESİ")</f>
        <v>0</v>
      </c>
      <c r="AC29" s="190" t="s">
        <v>158</v>
      </c>
      <c r="AD29" s="188">
        <f>COUNTIFS(DOLUKADROLAR!$H$2:$H$988,C29,DOLUKADROLAR!$A$2:$A$988,"DERSÖĞRETİM GÖREVLİSİ")</f>
        <v>0</v>
      </c>
      <c r="AE29" s="182">
        <f>COUNTIFS(AKTARIM!$C$2:$C$823,C29,AKTARIM!$D$2:$D$823,"DERSÖĞRETİM GÖREVLİSİ")</f>
        <v>0</v>
      </c>
      <c r="AF29" s="189">
        <f>COUNTIFS(ILAN!$C$2:$C$816,C29,ILAN!$D$2:$D$816,"DERSÖĞRETİM GÖREVLİSİ")</f>
        <v>0</v>
      </c>
      <c r="AG29" s="190" t="s">
        <v>158</v>
      </c>
      <c r="AH29" s="191"/>
      <c r="AI29" s="182">
        <f>COUNTIFS(DOLUKADROLAR!$H$2:$H$988,C29,DOLUKADROLAR!$A$2:$A$988,"UYGÖĞRETİM GÖREVLİSİ")</f>
        <v>0</v>
      </c>
      <c r="AJ29" s="182">
        <f>COUNTIFS(AKTARIM!$C$2:$C$823,C29,AKTARIM!$D$2:$D$823,"UYGÖĞRETİM GÖREVLİSİ")</f>
        <v>0</v>
      </c>
      <c r="AK29" s="182">
        <f>COUNTIFS(ILAN!$C$2:$C$816,C29,ILAN!$D$2:$D$816,"UYGÖĞRETİM GÖREVLİSİ")</f>
        <v>0</v>
      </c>
      <c r="AL29" s="182">
        <f>COUNTIFS(DOLUKADROLAR!$H$2:$H$988,C29,DOLUKADROLAR!$A$2:$A$988,"ARAŞTIRMA GÖREVLİSİ")</f>
        <v>0</v>
      </c>
      <c r="AM29" s="182">
        <f>COUNTIFS(AKTARIM!$C$2:$C$823,C29,AKTARIM!$D$2:$D$823,"ARAŞTIRMA GÖREVLİSİ")</f>
        <v>0</v>
      </c>
      <c r="AN29" s="182">
        <f>COUNTIFS(ILAN!$C$2:$C$816,C29,ILAN!$D$2:$D$816,"ARAŞTIRMA GÖREVLİSİ")</f>
        <v>0</v>
      </c>
      <c r="AO29" s="192"/>
      <c r="AP29" s="193" t="s">
        <v>158</v>
      </c>
      <c r="AQ29" s="193" t="s">
        <v>158</v>
      </c>
      <c r="AR29" s="193" t="s">
        <v>158</v>
      </c>
      <c r="AS29" s="193" t="s">
        <v>158</v>
      </c>
      <c r="AT29" s="194" t="s">
        <v>158</v>
      </c>
      <c r="AU29" s="194" t="s">
        <v>158</v>
      </c>
      <c r="AV29" s="102"/>
      <c r="AW29" s="133">
        <f>COUNTIFS(NORMDUYURU!$C$2:$C$709,C29,NORMDUYURU!$D$2:$D$709,"PROFESÖR")</f>
        <v>0</v>
      </c>
      <c r="AX29" s="165">
        <f>COUNTIFS(NORMDISITALEP!$C$2:$C$847,C29,NORMDISITALEP!$D$2:$D$847,"PROFESÖR")</f>
        <v>0</v>
      </c>
      <c r="AY29" s="135" t="s">
        <v>158</v>
      </c>
      <c r="AZ29" s="133">
        <f>COUNTIFS(NORMDUYURU!$C$2:$C$709,C29,NORMDUYURU!$D$2:$D$709,"DOÇENT")</f>
        <v>0</v>
      </c>
      <c r="BA29" s="165">
        <f>COUNTIFS(NORMDISITALEP!$C$2:$C$847,C29,NORMDISITALEP!$D$2:$D$847,"DOÇENT")</f>
        <v>0</v>
      </c>
      <c r="BB29" s="135" t="s">
        <v>158</v>
      </c>
      <c r="BC29" s="133">
        <f>COUNTIFS(NORMDUYURU!$C$2:$C$709,C29,NORMDUYURU!$D$2:$D$709,"DOKTOR ÖĞRETİM ÜYESİ")</f>
        <v>0</v>
      </c>
      <c r="BD29" s="165">
        <f>COUNTIFS(NORMDISITALEP!$C$2:$C$847,C29,NORMDISITALEP!$D$2:$D$847,"DOKTOR ÖĞRETİM ÜYESİ")</f>
        <v>0</v>
      </c>
      <c r="BE29" s="135" t="s">
        <v>158</v>
      </c>
      <c r="BF29" s="133">
        <f>COUNTIFS(NORMDUYURU!$C$2:$C$709,C29,NORMDUYURU!$D$2:$D$709,"DERSÖĞRETİM GÖREVLİSİ")</f>
        <v>0</v>
      </c>
      <c r="BG29" s="165">
        <f>COUNTIFS(NORMDISITALEP!$C$2:$C$847,C29,NORMDISITALEP!$D$2:$D$847,"DERSÖĞRETİM GÖREVLİSİ")</f>
        <v>0</v>
      </c>
      <c r="BH29" s="135" t="s">
        <v>158</v>
      </c>
      <c r="BI29" s="123">
        <f>COUNTIFS(NORMDUYURU!$C$2:$C$709,C29,NORMDUYURU!$D$2:$D$709,"UYGÖĞRETİM GÖREVLİSİ")</f>
        <v>0</v>
      </c>
      <c r="BJ29" s="123">
        <f>COUNTIFS(NORMDUYURU!$C$2:$C$709,C29,NORMDUYURU!$D$2:$D$709,"ARAŞTIRMA GÖREVLİSİ")</f>
        <v>0</v>
      </c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</row>
    <row r="30" spans="1:76" s="5" customFormat="1" ht="124.5" customHeight="1">
      <c r="A30" s="111" t="s">
        <v>39</v>
      </c>
      <c r="B30" s="112" t="s">
        <v>42</v>
      </c>
      <c r="C30" s="113"/>
      <c r="D30" s="86">
        <f>COUNTIFS(DOLUKADROLAR!$G$2:$G$988,B30,DOLUKADROLAR!$A$2:$A$988,"PROFESÖR")+COUNTIFS(DOLUKADROLAR!$G$2:$G$988,B30,DOLUKADROLAR!$A$2:$A$988,"DOÇENT")+COUNTIFS(DOLUKADROLAR!$G$2:$G$988,B30,DOLUKADROLAR!$A$2:$A$988,"DOKTOR ÖĞRETİM ÜYESİ")</f>
        <v>0</v>
      </c>
      <c r="E30" s="86">
        <f>COUNTIFS(DOLUKADROLAR!$G$2:$G$988,B30,DOLUKADROLAR!$A$2:$A$988,"DERSÖĞRETİM GÖREVLİSİ")</f>
        <v>0</v>
      </c>
      <c r="F30" s="109">
        <f>IFERROR(VLOOKUP($B30,ASGARIOUVENORM!$B$2:$C$99,2,0),"")</f>
        <v>0</v>
      </c>
      <c r="G30" s="30" t="str">
        <f>IF(D30&gt;=$F30,"YOK","AÇIK VAR")</f>
        <v>YOK</v>
      </c>
      <c r="H30" s="86">
        <f>IFERROR(D30-$F30,0)</f>
        <v>0</v>
      </c>
      <c r="I30" s="109">
        <f>IFERROR(VLOOKUP($B30,ASGARIOUVENORM!$B$2:$D$99,3,0),"")</f>
        <v>0</v>
      </c>
      <c r="J30" s="30" t="str">
        <f>IF(D30+E30&gt;=$I30,"YOK","AÇIK VAR")</f>
        <v>YOK</v>
      </c>
      <c r="K30" s="86">
        <f>IFERROR(D30+E30-$I30,0)</f>
        <v>0</v>
      </c>
      <c r="L30" s="31"/>
      <c r="M30" s="127">
        <f>COUNTIFS(DOLUKADROLAR!$G$2:$G$988,B30,DOLUKADROLAR!$A$2:$A$988,"PROFESÖR")+COUNTIFS(DOLUKADROLAR!$G$2:$G$988,B30,DOLUKADROLAR!$A$2:$A$988,"DOÇENT")+COUNTIFS(DOLUKADROLAR!$G$2:$G$988,B30,DOLUKADROLAR!$A$2:$A$988,"DOKTOR ÖĞRETİM ÜYESİ")+COUNTIFS(DOLUKADROLAR!$G$2:$G$988,B30,DOLUKADROLAR!$A$2:$A$988,"DERSÖĞRETİM GÖREVLİSİ")+COUNTIFS(DOLUKADROLAR!$G$2:$G$988,B30,DOLUKADROLAR!$A$2:$A$988,"UYGÖĞRETİM GÖREVLİSİ")+COUNTIFS(DOLUKADROLAR!$G$2:$G$988,B30,DOLUKADROLAR!$A$2:$A$988,"ARAŞTIRMA GÖREVLİSİ")</f>
        <v>0</v>
      </c>
      <c r="N30" s="84">
        <f>ROUNDDOWN(((D30+E30)*2/3),0)</f>
        <v>0</v>
      </c>
      <c r="O30" s="107">
        <f>ROUNDDOWN(((D30+E30+T30+X30+AB30+AF30)*2/3),0)</f>
        <v>0</v>
      </c>
      <c r="P30" s="84">
        <f>ROUNDDOWN(((D30+E30+S30+T30+W30+X30+AA30+AB30+AE30+AF30)*2/3),0)</f>
        <v>0</v>
      </c>
      <c r="Q30" s="171">
        <f>ROUNDDOWN(((D30+E30+S30+T30+W30+X30+AA30+AB30+AE30+AF30+AW30+AZ30+BC30+BF30+AX30+BA30+BD30+BG30)*2/3),0)</f>
        <v>0</v>
      </c>
      <c r="R30" s="85">
        <f>COUNTIFS(DOLUKADROLAR!$G$2:$G$988,B30,DOLUKADROLAR!$A$2:$A$988,"PROFESÖR")</f>
        <v>0</v>
      </c>
      <c r="S30" s="86">
        <f>COUNTIFS(AKTARIM!$B$2:$B$823,B30,AKTARIM!$D$2:$D$823,"PROFESÖR")</f>
        <v>0</v>
      </c>
      <c r="T30" s="87">
        <f>COUNTIFS(ILAN!$B$2:$B$816,B30,ILAN!$D$2:$D$816,"PROFESÖR")</f>
        <v>0</v>
      </c>
      <c r="U30" s="128" t="str">
        <f>IF($R30+$T30&gt;$O30,"!","")</f>
        <v/>
      </c>
      <c r="V30" s="85">
        <f>COUNTIFS(DOLUKADROLAR!$G$2:$G$988,B30,DOLUKADROLAR!$A$2:$A$988,"DOÇENT")</f>
        <v>0</v>
      </c>
      <c r="W30" s="86">
        <f>COUNTIFS(AKTARIM!$B$2:$B$823,B30,AKTARIM!$D$2:$D$823,"DOÇENT")</f>
        <v>0</v>
      </c>
      <c r="X30" s="87">
        <f>COUNTIFS(ILAN!$B$2:$B$816,B30,ILAN!$D$2:$D$816,"DOÇENT")</f>
        <v>0</v>
      </c>
      <c r="Y30" s="128" t="str">
        <f>IF($V30+$X30&gt;$O30,"!","")</f>
        <v/>
      </c>
      <c r="Z30" s="85">
        <f>COUNTIFS(DOLUKADROLAR!$G$2:$G$988,B30,DOLUKADROLAR!$A$2:$A$988,"DOKTOR ÖĞRETİM ÜYESİ")</f>
        <v>0</v>
      </c>
      <c r="AA30" s="86">
        <f>COUNTIFS(AKTARIM!$B$2:$B$823,B30,AKTARIM!$D$2:$D$823,"DOKTOR ÖĞRETİM ÜYESİ")</f>
        <v>0</v>
      </c>
      <c r="AB30" s="87">
        <f>COUNTIFS(ILAN!$B$2:$B$816,B30,ILAN!$D$2:$D$816,"DOKTOR ÖĞRETİM ÜYESİ")</f>
        <v>0</v>
      </c>
      <c r="AC30" s="128" t="str">
        <f>IF($Z30+$AB30&gt;$O30,"!","")</f>
        <v/>
      </c>
      <c r="AD30" s="85">
        <f>COUNTIFS(DOLUKADROLAR!$G$2:$G$988,B30,DOLUKADROLAR!$A$2:$A$988,"DERSÖĞRETİM GÖREVLİSİ")</f>
        <v>0</v>
      </c>
      <c r="AE30" s="86">
        <f>COUNTIFS(AKTARIM!$B$2:$B$823,B30,AKTARIM!$D$2:$D$823,"DERSÖĞRETİM GÖREVLİSİ")</f>
        <v>0</v>
      </c>
      <c r="AF30" s="87">
        <f>COUNTIFS(ILAN!$B$2:$B$816,B30,ILAN!$D$2:$D$816,"DERSÖĞRETİM GÖREVLİSİ")</f>
        <v>0</v>
      </c>
      <c r="AG30" s="128" t="str">
        <f>IF($AD30+$AF30&gt;$O30,"!","")</f>
        <v/>
      </c>
      <c r="AH30" s="89"/>
      <c r="AI30" s="86">
        <f>COUNTIFS(DOLUKADROLAR!$G$2:$G$988,B30,DOLUKADROLAR!$A$2:$A$988,"UYGÖĞRETİM GÖREVLİSİ")</f>
        <v>0</v>
      </c>
      <c r="AJ30" s="86">
        <f>COUNTIFS(AKTARIM!$B$2:$B$823,B30,AKTARIM!$D$2:$D$823,"UYGÖĞRETİM GÖREVLİSİ")</f>
        <v>0</v>
      </c>
      <c r="AK30" s="86">
        <f>COUNTIFS(ILAN!$B$2:$B$816,B30,ILAN!$D$2:$D$816,"UYGÖĞRETİM GÖREVLİSİ")</f>
        <v>0</v>
      </c>
      <c r="AL30" s="86">
        <f>COUNTIFS(DOLUKADROLAR!$G$2:$G$988,B30,DOLUKADROLAR!$A$2:$A$988,"ARAŞTIRMA GÖREVLİSİ")</f>
        <v>0</v>
      </c>
      <c r="AM30" s="86">
        <f>COUNTIFS(AKTARIM!$B$2:$B$823,B30,AKTARIM!$D$2:$D$823,"ARAŞTIRMA GÖREVLİSİ")</f>
        <v>0</v>
      </c>
      <c r="AN30" s="86">
        <f>COUNTIFS(ILAN!$B$2:$B$816,B30,ILAN!$D$2:$D$816,"ARAŞTIRMA GÖREVLİSİ")</f>
        <v>0</v>
      </c>
      <c r="AO30" s="90"/>
      <c r="AP30" s="91">
        <f>IFERROR(VLOOKUP($B30,OGRENCISAYISI!$B$2:$F$103,2,0),"")</f>
        <v>0</v>
      </c>
      <c r="AQ30" s="91">
        <f>IFERROR(VLOOKUP($B30,OGRENCISAYISI!$B$2:$F$103,3,0),"")</f>
        <v>0</v>
      </c>
      <c r="AR30" s="91">
        <f>IFERROR(VLOOKUP($B30,OGRENCISAYISI!$B$2:$F$103,4,0),"")</f>
        <v>0</v>
      </c>
      <c r="AS30" s="91">
        <f>IFERROR(VLOOKUP($B30,OGRENCISAYISI!$B$2:$F$103,5,0),"")</f>
        <v>0</v>
      </c>
      <c r="AT30" s="92">
        <f>IFERROR(D30/AS30,0)</f>
        <v>0</v>
      </c>
      <c r="AU30" s="92">
        <f>IFERROR(M30/AS30,0)</f>
        <v>0</v>
      </c>
      <c r="AV30" s="93"/>
      <c r="AW30" s="133">
        <f>COUNTIFS(NORMDUYURU!$B$2:$B$709,B30,NORMDUYURU!$D$2:$D$709,"PROFESÖR")</f>
        <v>0</v>
      </c>
      <c r="AX30" s="165">
        <f>COUNTIFS(NORMDISITALEP!$B$2:$B$847,B30,NORMDISITALEP!$D$2:$D$847,"PROFESÖR")</f>
        <v>0</v>
      </c>
      <c r="AY30" s="134" t="str">
        <f>IF($R30+$S30+$T30+$AX30+$AW30&gt;$Q30,"!","")</f>
        <v/>
      </c>
      <c r="AZ30" s="133">
        <f>COUNTIFS(NORMDUYURU!$B$2:$B$709,B30,NORMDUYURU!$D$2:$D$709,"DOÇENT")</f>
        <v>0</v>
      </c>
      <c r="BA30" s="165">
        <f>COUNTIFS(NORMDISITALEP!$B$2:$B$847,B30,NORMDISITALEP!$D$2:$D$847,"DOÇENT")</f>
        <v>0</v>
      </c>
      <c r="BB30" s="134" t="str">
        <f>IF($V30+$W30+$X30+$BA30+$AZ30&gt;$Q30,"!","")</f>
        <v/>
      </c>
      <c r="BC30" s="133">
        <f>COUNTIFS(NORMDUYURU!$B$2:$B$709,B30,NORMDUYURU!$D$2:$D$709,"DOKTOR ÖĞRETİM ÜYESİ")</f>
        <v>0</v>
      </c>
      <c r="BD30" s="165">
        <f>COUNTIFS(NORMDISITALEP!$B$2:$B$847,B30,NORMDISITALEP!$D$2:$D$847,"DOKTOR ÖĞRETİM ÜYESİ")</f>
        <v>0</v>
      </c>
      <c r="BE30" s="134" t="str">
        <f>IF($Z30+$AA30+$AB30+$BD30+$BC30&gt;$Q30,"!","")</f>
        <v/>
      </c>
      <c r="BF30" s="133">
        <f>COUNTIFS(NORMDUYURU!$B$2:$B$709,B30,NORMDUYURU!$D$2:$D$709,"DERSÖĞRETİM GÖREVLİSİ")</f>
        <v>0</v>
      </c>
      <c r="BG30" s="165">
        <f>COUNTIFS(NORMDISITALEP!$B$2:$B$847,B30,NORMDISITALEP!$D$2:$D$847,"DERSÖĞRETİM GÖREVLİSİ")</f>
        <v>0</v>
      </c>
      <c r="BH30" s="134" t="str">
        <f>IF($AD30+$AE30+$AF30+$BG30+$BF30&gt;$Q30,"!","")</f>
        <v/>
      </c>
      <c r="BI30" s="123">
        <f>COUNTIFS(NORMDUYURU!$B$2:$B$709,B30,NORMDUYURU!$D$2:$D$709,"UYGÖĞRETİM GÖREVLİSİ")</f>
        <v>0</v>
      </c>
      <c r="BJ30" s="123">
        <f>COUNTIFS(NORMDUYURU!$B$2:$B$709,B30,NORMDUYURU!$D$2:$D$709,"ARAŞTIRMA GÖREVLİSİ")</f>
        <v>0</v>
      </c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</row>
    <row r="31" spans="1:76" s="5" customFormat="1" ht="124.5" customHeight="1">
      <c r="A31" s="111"/>
      <c r="B31" s="112"/>
      <c r="C31" s="113" t="s">
        <v>43</v>
      </c>
      <c r="D31" s="86">
        <f>COUNTIFS(DOLUKADROLAR!$H$2:$H$988,C31,DOLUKADROLAR!$A$2:$A$988,"PROFESÖR")+COUNTIFS(DOLUKADROLAR!$H$2:$H$988,C31,DOLUKADROLAR!$A$2:$A$988,"DOÇENT")+COUNTIFS(DOLUKADROLAR!$H$2:$H$988,C31,DOLUKADROLAR!$A$2:$A$988,"DOKTOR ÖĞRETİM ÜYESİ")</f>
        <v>0</v>
      </c>
      <c r="E31" s="86">
        <f>COUNTIFS(DOLUKADROLAR!$H$2:$H$988,C31,DOLUKADROLAR!$A$2:$A$988,"DERSÖĞRETİM GÖREVLİSİ")</f>
        <v>0</v>
      </c>
      <c r="F31" s="109" t="s">
        <v>158</v>
      </c>
      <c r="G31" s="30" t="s">
        <v>158</v>
      </c>
      <c r="H31" s="86" t="s">
        <v>158</v>
      </c>
      <c r="I31" s="109" t="s">
        <v>158</v>
      </c>
      <c r="J31" s="30" t="s">
        <v>158</v>
      </c>
      <c r="K31" s="86" t="s">
        <v>158</v>
      </c>
      <c r="L31" s="31"/>
      <c r="M31" s="127">
        <f>COUNTIFS(DOLUKADROLAR!$H$2:$H$988,C31,DOLUKADROLAR!$A$2:$A$988,"PROFESÖR")+COUNTIFS(DOLUKADROLAR!$H$2:$H$988,C31,DOLUKADROLAR!$A$2:$A$988,"DOÇENT")+COUNTIFS(DOLUKADROLAR!$H$2:$H$988,C31,DOLUKADROLAR!$A$2:$A$988,"DOKTOR ÖĞRETİM ÜYESİ")+COUNTIFS(DOLUKADROLAR!$H$2:$H$988,C31,DOLUKADROLAR!$A$2:$A$988,"DERSÖĞRETİM GÖREVLİSİ")+COUNTIFS(DOLUKADROLAR!$H$2:$H$988,C31,DOLUKADROLAR!$A$2:$A$988,"UYGÖĞRETİM GÖREVLİSİ")+COUNTIFS(DOLUKADROLAR!$H$2:$H$988,C31,DOLUKADROLAR!$A$2:$A$988,"ARAŞTIRMA GÖREVLİSİ")</f>
        <v>0</v>
      </c>
      <c r="N31" s="84" t="s">
        <v>158</v>
      </c>
      <c r="O31" s="107" t="s">
        <v>158</v>
      </c>
      <c r="P31" s="84" t="s">
        <v>158</v>
      </c>
      <c r="Q31" s="171" t="s">
        <v>158</v>
      </c>
      <c r="R31" s="85">
        <f>COUNTIFS(DOLUKADROLAR!$H$2:$H$988,C31,DOLUKADROLAR!$A$2:$A$988,"PROFESÖR")</f>
        <v>0</v>
      </c>
      <c r="S31" s="86">
        <f>COUNTIFS(AKTARIM!$C$2:$C$823,C31,AKTARIM!$D$2:$D$823,"PROFESÖR")</f>
        <v>0</v>
      </c>
      <c r="T31" s="87">
        <f>COUNTIFS(ILAN!$C$2:$C$816,C31,ILAN!$D$2:$D$816,"PROFESÖR")</f>
        <v>0</v>
      </c>
      <c r="U31" s="94" t="s">
        <v>158</v>
      </c>
      <c r="V31" s="85">
        <f>COUNTIFS(DOLUKADROLAR!$H$2:$H$988,C31,DOLUKADROLAR!$A$2:$A$988,"DOÇENT")</f>
        <v>0</v>
      </c>
      <c r="W31" s="86">
        <f>COUNTIFS(AKTARIM!$C$2:$C$823,C31,AKTARIM!$D$2:$D$823,"DOÇENT")</f>
        <v>0</v>
      </c>
      <c r="X31" s="87">
        <f>COUNTIFS(ILAN!$C$2:$C$816,C31,ILAN!$D$2:$D$816,"DOÇENT")</f>
        <v>0</v>
      </c>
      <c r="Y31" s="94" t="s">
        <v>158</v>
      </c>
      <c r="Z31" s="85">
        <f>COUNTIFS(DOLUKADROLAR!$H$2:$H$988,C31,DOLUKADROLAR!$A$2:$A$988,"DOKTOR ÖĞRETİM ÜYESİ")</f>
        <v>0</v>
      </c>
      <c r="AA31" s="86">
        <f>COUNTIFS(AKTARIM!$C$2:$C$823,C31,AKTARIM!$D$2:$D$823,"DOKTOR ÖĞRETİM ÜYESİ")</f>
        <v>0</v>
      </c>
      <c r="AB31" s="87">
        <f>COUNTIFS(ILAN!$C$2:$C$816,C31,ILAN!$D$2:$D$816,"DOKTOR ÖĞRETİM ÜYESİ")</f>
        <v>0</v>
      </c>
      <c r="AC31" s="94" t="s">
        <v>158</v>
      </c>
      <c r="AD31" s="85">
        <f>COUNTIFS(DOLUKADROLAR!$H$2:$H$988,C31,DOLUKADROLAR!$A$2:$A$988,"DERSÖĞRETİM GÖREVLİSİ")</f>
        <v>0</v>
      </c>
      <c r="AE31" s="86">
        <f>COUNTIFS(AKTARIM!$C$2:$C$823,C31,AKTARIM!$D$2:$D$823,"DERSÖĞRETİM GÖREVLİSİ")</f>
        <v>0</v>
      </c>
      <c r="AF31" s="87">
        <f>COUNTIFS(ILAN!$C$2:$C$816,C31,ILAN!$D$2:$D$816,"DERSÖĞRETİM GÖREVLİSİ")</f>
        <v>0</v>
      </c>
      <c r="AG31" s="94" t="s">
        <v>158</v>
      </c>
      <c r="AH31" s="89"/>
      <c r="AI31" s="86">
        <f>COUNTIFS(DOLUKADROLAR!$H$2:$H$988,C31,DOLUKADROLAR!$A$2:$A$988,"UYGÖĞRETİM GÖREVLİSİ")</f>
        <v>0</v>
      </c>
      <c r="AJ31" s="86">
        <f>COUNTIFS(AKTARIM!$C$2:$C$823,C31,AKTARIM!$D$2:$D$823,"UYGÖĞRETİM GÖREVLİSİ")</f>
        <v>0</v>
      </c>
      <c r="AK31" s="86">
        <f>COUNTIFS(ILAN!$C$2:$C$816,C31,ILAN!$D$2:$D$816,"UYGÖĞRETİM GÖREVLİSİ")</f>
        <v>0</v>
      </c>
      <c r="AL31" s="86">
        <f>COUNTIFS(DOLUKADROLAR!$H$2:$H$988,C31,DOLUKADROLAR!$A$2:$A$988,"ARAŞTIRMA GÖREVLİSİ")</f>
        <v>0</v>
      </c>
      <c r="AM31" s="86">
        <f>COUNTIFS(AKTARIM!$C$2:$C$823,C31,AKTARIM!$D$2:$D$823,"ARAŞTIRMA GÖREVLİSİ")</f>
        <v>0</v>
      </c>
      <c r="AN31" s="86">
        <f>COUNTIFS(ILAN!$C$2:$C$816,C31,ILAN!$D$2:$D$816,"ARAŞTIRMA GÖREVLİSİ")</f>
        <v>0</v>
      </c>
      <c r="AO31" s="90"/>
      <c r="AP31" s="91" t="s">
        <v>158</v>
      </c>
      <c r="AQ31" s="91" t="s">
        <v>158</v>
      </c>
      <c r="AR31" s="91" t="s">
        <v>158</v>
      </c>
      <c r="AS31" s="91" t="s">
        <v>158</v>
      </c>
      <c r="AT31" s="92" t="s">
        <v>158</v>
      </c>
      <c r="AU31" s="92" t="s">
        <v>158</v>
      </c>
      <c r="AV31" s="93"/>
      <c r="AW31" s="133">
        <f>COUNTIFS(NORMDUYURU!$C$2:$C$709,C31,NORMDUYURU!$D$2:$D$709,"PROFESÖR")</f>
        <v>0</v>
      </c>
      <c r="AX31" s="165">
        <f>COUNTIFS(NORMDISITALEP!$C$2:$C$847,C31,NORMDISITALEP!$D$2:$D$847,"PROFESÖR")</f>
        <v>0</v>
      </c>
      <c r="AY31" s="135" t="s">
        <v>158</v>
      </c>
      <c r="AZ31" s="133">
        <f>COUNTIFS(NORMDUYURU!$C$2:$C$709,C31,NORMDUYURU!$D$2:$D$709,"DOÇENT")</f>
        <v>0</v>
      </c>
      <c r="BA31" s="165">
        <f>COUNTIFS(NORMDISITALEP!$C$2:$C$847,C31,NORMDISITALEP!$D$2:$D$847,"DOÇENT")</f>
        <v>0</v>
      </c>
      <c r="BB31" s="135" t="s">
        <v>158</v>
      </c>
      <c r="BC31" s="133">
        <f>COUNTIFS(NORMDUYURU!$C$2:$C$709,C31,NORMDUYURU!$D$2:$D$709,"DOKTOR ÖĞRETİM ÜYESİ")</f>
        <v>0</v>
      </c>
      <c r="BD31" s="165">
        <f>COUNTIFS(NORMDISITALEP!$C$2:$C$847,C31,NORMDISITALEP!$D$2:$D$847,"DOKTOR ÖĞRETİM ÜYESİ")</f>
        <v>0</v>
      </c>
      <c r="BE31" s="135" t="s">
        <v>158</v>
      </c>
      <c r="BF31" s="133">
        <f>COUNTIFS(NORMDUYURU!$C$2:$C$709,C31,NORMDUYURU!$D$2:$D$709,"DERSÖĞRETİM GÖREVLİSİ")</f>
        <v>0</v>
      </c>
      <c r="BG31" s="165">
        <f>COUNTIFS(NORMDISITALEP!$C$2:$C$847,C31,NORMDISITALEP!$D$2:$D$847,"DERSÖĞRETİM GÖREVLİSİ")</f>
        <v>0</v>
      </c>
      <c r="BH31" s="135" t="s">
        <v>158</v>
      </c>
      <c r="BI31" s="123">
        <f>COUNTIFS(NORMDUYURU!$C$2:$C$709,C31,NORMDUYURU!$D$2:$D$709,"UYGÖĞRETİM GÖREVLİSİ")</f>
        <v>0</v>
      </c>
      <c r="BJ31" s="123">
        <f>COUNTIFS(NORMDUYURU!$C$2:$C$709,C31,NORMDUYURU!$D$2:$D$709,"ARAŞTIRMA GÖREVLİSİ")</f>
        <v>0</v>
      </c>
    </row>
    <row r="32" spans="1:76" s="5" customFormat="1" ht="124.5" customHeight="1">
      <c r="A32" s="111"/>
      <c r="B32" s="112"/>
      <c r="C32" s="113" t="s">
        <v>81</v>
      </c>
      <c r="D32" s="86">
        <f>COUNTIFS(DOLUKADROLAR!$H$2:$H$988,C32,DOLUKADROLAR!$A$2:$A$988,"PROFESÖR")+COUNTIFS(DOLUKADROLAR!$H$2:$H$988,C32,DOLUKADROLAR!$A$2:$A$988,"DOÇENT")+COUNTIFS(DOLUKADROLAR!$H$2:$H$988,C32,DOLUKADROLAR!$A$2:$A$988,"DOKTOR ÖĞRETİM ÜYESİ")</f>
        <v>0</v>
      </c>
      <c r="E32" s="86">
        <f>COUNTIFS(DOLUKADROLAR!$H$2:$H$988,C32,DOLUKADROLAR!$A$2:$A$988,"DERSÖĞRETİM GÖREVLİSİ")</f>
        <v>0</v>
      </c>
      <c r="F32" s="109" t="s">
        <v>158</v>
      </c>
      <c r="G32" s="30" t="s">
        <v>158</v>
      </c>
      <c r="H32" s="86" t="s">
        <v>158</v>
      </c>
      <c r="I32" s="109" t="s">
        <v>158</v>
      </c>
      <c r="J32" s="30" t="s">
        <v>158</v>
      </c>
      <c r="K32" s="86" t="s">
        <v>158</v>
      </c>
      <c r="L32" s="31"/>
      <c r="M32" s="127">
        <f>COUNTIFS(DOLUKADROLAR!$H$2:$H$988,C32,DOLUKADROLAR!$A$2:$A$988,"PROFESÖR")+COUNTIFS(DOLUKADROLAR!$H$2:$H$988,C32,DOLUKADROLAR!$A$2:$A$988,"DOÇENT")+COUNTIFS(DOLUKADROLAR!$H$2:$H$988,C32,DOLUKADROLAR!$A$2:$A$988,"DOKTOR ÖĞRETİM ÜYESİ")+COUNTIFS(DOLUKADROLAR!$H$2:$H$988,C32,DOLUKADROLAR!$A$2:$A$988,"DERSÖĞRETİM GÖREVLİSİ")+COUNTIFS(DOLUKADROLAR!$H$2:$H$988,C32,DOLUKADROLAR!$A$2:$A$988,"UYGÖĞRETİM GÖREVLİSİ")+COUNTIFS(DOLUKADROLAR!$H$2:$H$988,C32,DOLUKADROLAR!$A$2:$A$988,"ARAŞTIRMA GÖREVLİSİ")</f>
        <v>0</v>
      </c>
      <c r="N32" s="84" t="s">
        <v>158</v>
      </c>
      <c r="O32" s="107" t="s">
        <v>158</v>
      </c>
      <c r="P32" s="84" t="s">
        <v>158</v>
      </c>
      <c r="Q32" s="171" t="s">
        <v>158</v>
      </c>
      <c r="R32" s="85">
        <f>COUNTIFS(DOLUKADROLAR!$H$2:$H$988,C32,DOLUKADROLAR!$A$2:$A$988,"PROFESÖR")</f>
        <v>0</v>
      </c>
      <c r="S32" s="86">
        <f>COUNTIFS(AKTARIM!$C$2:$C$823,C32,AKTARIM!$D$2:$D$823,"PROFESÖR")</f>
        <v>0</v>
      </c>
      <c r="T32" s="87">
        <f>COUNTIFS(ILAN!$C$2:$C$816,C32,ILAN!$D$2:$D$816,"PROFESÖR")</f>
        <v>0</v>
      </c>
      <c r="U32" s="94" t="s">
        <v>158</v>
      </c>
      <c r="V32" s="85">
        <f>COUNTIFS(DOLUKADROLAR!$H$2:$H$988,C32,DOLUKADROLAR!$A$2:$A$988,"DOÇENT")</f>
        <v>0</v>
      </c>
      <c r="W32" s="86">
        <f>COUNTIFS(AKTARIM!$C$2:$C$823,C32,AKTARIM!$D$2:$D$823,"DOÇENT")</f>
        <v>0</v>
      </c>
      <c r="X32" s="87">
        <f>COUNTIFS(ILAN!$C$2:$C$816,C32,ILAN!$D$2:$D$816,"DOÇENT")</f>
        <v>0</v>
      </c>
      <c r="Y32" s="94" t="s">
        <v>158</v>
      </c>
      <c r="Z32" s="85">
        <f>COUNTIFS(DOLUKADROLAR!$H$2:$H$988,C32,DOLUKADROLAR!$A$2:$A$988,"DOKTOR ÖĞRETİM ÜYESİ")</f>
        <v>0</v>
      </c>
      <c r="AA32" s="86">
        <f>COUNTIFS(AKTARIM!$C$2:$C$823,C32,AKTARIM!$D$2:$D$823,"DOKTOR ÖĞRETİM ÜYESİ")</f>
        <v>0</v>
      </c>
      <c r="AB32" s="87">
        <f>COUNTIFS(ILAN!$C$2:$C$816,C32,ILAN!$D$2:$D$816,"DOKTOR ÖĞRETİM ÜYESİ")</f>
        <v>0</v>
      </c>
      <c r="AC32" s="94" t="s">
        <v>158</v>
      </c>
      <c r="AD32" s="85">
        <f>COUNTIFS(DOLUKADROLAR!$H$2:$H$988,C32,DOLUKADROLAR!$A$2:$A$988,"DERSÖĞRETİM GÖREVLİSİ")</f>
        <v>0</v>
      </c>
      <c r="AE32" s="86">
        <f>COUNTIFS(AKTARIM!$C$2:$C$823,C32,AKTARIM!$D$2:$D$823,"DERSÖĞRETİM GÖREVLİSİ")</f>
        <v>0</v>
      </c>
      <c r="AF32" s="87">
        <f>COUNTIFS(ILAN!$C$2:$C$816,C32,ILAN!$D$2:$D$816,"DERSÖĞRETİM GÖREVLİSİ")</f>
        <v>0</v>
      </c>
      <c r="AG32" s="94" t="s">
        <v>158</v>
      </c>
      <c r="AH32" s="89"/>
      <c r="AI32" s="86">
        <f>COUNTIFS(DOLUKADROLAR!$H$2:$H$988,C32,DOLUKADROLAR!$A$2:$A$988,"UYGÖĞRETİM GÖREVLİSİ")</f>
        <v>0</v>
      </c>
      <c r="AJ32" s="86">
        <f>COUNTIFS(AKTARIM!$C$2:$C$823,C32,AKTARIM!$D$2:$D$823,"UYGÖĞRETİM GÖREVLİSİ")</f>
        <v>0</v>
      </c>
      <c r="AK32" s="86">
        <f>COUNTIFS(ILAN!$C$2:$C$816,C32,ILAN!$D$2:$D$816,"UYGÖĞRETİM GÖREVLİSİ")</f>
        <v>0</v>
      </c>
      <c r="AL32" s="86">
        <f>COUNTIFS(DOLUKADROLAR!$H$2:$H$988,C32,DOLUKADROLAR!$A$2:$A$988,"ARAŞTIRMA GÖREVLİSİ")</f>
        <v>0</v>
      </c>
      <c r="AM32" s="86">
        <f>COUNTIFS(AKTARIM!$C$2:$C$823,C32,AKTARIM!$D$2:$D$823,"ARAŞTIRMA GÖREVLİSİ")</f>
        <v>0</v>
      </c>
      <c r="AN32" s="86">
        <f>COUNTIFS(ILAN!$C$2:$C$816,C32,ILAN!$D$2:$D$816,"ARAŞTIRMA GÖREVLİSİ")</f>
        <v>0</v>
      </c>
      <c r="AO32" s="90"/>
      <c r="AP32" s="91" t="s">
        <v>158</v>
      </c>
      <c r="AQ32" s="91" t="s">
        <v>158</v>
      </c>
      <c r="AR32" s="91" t="s">
        <v>158</v>
      </c>
      <c r="AS32" s="91" t="s">
        <v>158</v>
      </c>
      <c r="AT32" s="92" t="s">
        <v>158</v>
      </c>
      <c r="AU32" s="92" t="s">
        <v>158</v>
      </c>
      <c r="AV32" s="93"/>
      <c r="AW32" s="133">
        <f>COUNTIFS(NORMDUYURU!$C$2:$C$709,C32,NORMDUYURU!$D$2:$D$709,"PROFESÖR")</f>
        <v>0</v>
      </c>
      <c r="AX32" s="165">
        <f>COUNTIFS(NORMDISITALEP!$C$2:$C$847,C32,NORMDISITALEP!$D$2:$D$847,"PROFESÖR")</f>
        <v>0</v>
      </c>
      <c r="AY32" s="135" t="s">
        <v>158</v>
      </c>
      <c r="AZ32" s="133">
        <f>COUNTIFS(NORMDUYURU!$C$2:$C$709,C32,NORMDUYURU!$D$2:$D$709,"DOÇENT")</f>
        <v>0</v>
      </c>
      <c r="BA32" s="165">
        <f>COUNTIFS(NORMDISITALEP!$C$2:$C$847,C32,NORMDISITALEP!$D$2:$D$847,"DOÇENT")</f>
        <v>0</v>
      </c>
      <c r="BB32" s="135" t="s">
        <v>158</v>
      </c>
      <c r="BC32" s="133">
        <f>COUNTIFS(NORMDUYURU!$C$2:$C$709,C32,NORMDUYURU!$D$2:$D$709,"DOKTOR ÖĞRETİM ÜYESİ")</f>
        <v>0</v>
      </c>
      <c r="BD32" s="165">
        <f>COUNTIFS(NORMDISITALEP!$C$2:$C$847,C32,NORMDISITALEP!$D$2:$D$847,"DOKTOR ÖĞRETİM ÜYESİ")</f>
        <v>0</v>
      </c>
      <c r="BE32" s="135" t="s">
        <v>158</v>
      </c>
      <c r="BF32" s="133">
        <f>COUNTIFS(NORMDUYURU!$C$2:$C$709,C32,NORMDUYURU!$D$2:$D$709,"DERSÖĞRETİM GÖREVLİSİ")</f>
        <v>0</v>
      </c>
      <c r="BG32" s="165">
        <f>COUNTIFS(NORMDISITALEP!$C$2:$C$847,C32,NORMDISITALEP!$D$2:$D$847,"DERSÖĞRETİM GÖREVLİSİ")</f>
        <v>0</v>
      </c>
      <c r="BH32" s="135" t="s">
        <v>158</v>
      </c>
      <c r="BI32" s="123">
        <f>COUNTIFS(NORMDUYURU!$C$2:$C$709,C32,NORMDUYURU!$D$2:$D$709,"UYGÖĞRETİM GÖREVLİSİ")</f>
        <v>0</v>
      </c>
      <c r="BJ32" s="123">
        <f>COUNTIFS(NORMDUYURU!$C$2:$C$709,C32,NORMDUYURU!$D$2:$D$709,"ARAŞTIRMA GÖREVLİSİ")</f>
        <v>0</v>
      </c>
    </row>
    <row r="33" spans="1:62" s="5" customFormat="1" ht="124.5" customHeight="1">
      <c r="A33" s="111"/>
      <c r="B33" s="112"/>
      <c r="C33" s="113" t="s">
        <v>84</v>
      </c>
      <c r="D33" s="86">
        <f>COUNTIFS(DOLUKADROLAR!$H$2:$H$988,C33,DOLUKADROLAR!$A$2:$A$988,"PROFESÖR")+COUNTIFS(DOLUKADROLAR!$H$2:$H$988,C33,DOLUKADROLAR!$A$2:$A$988,"DOÇENT")+COUNTIFS(DOLUKADROLAR!$H$2:$H$988,C33,DOLUKADROLAR!$A$2:$A$988,"DOKTOR ÖĞRETİM ÜYESİ")</f>
        <v>0</v>
      </c>
      <c r="E33" s="86">
        <f>COUNTIFS(DOLUKADROLAR!$H$2:$H$988,C33,DOLUKADROLAR!$A$2:$A$988,"DERSÖĞRETİM GÖREVLİSİ")</f>
        <v>0</v>
      </c>
      <c r="F33" s="109" t="s">
        <v>158</v>
      </c>
      <c r="G33" s="30" t="s">
        <v>158</v>
      </c>
      <c r="H33" s="86" t="s">
        <v>158</v>
      </c>
      <c r="I33" s="109" t="s">
        <v>158</v>
      </c>
      <c r="J33" s="30" t="s">
        <v>158</v>
      </c>
      <c r="K33" s="86" t="s">
        <v>158</v>
      </c>
      <c r="L33" s="31"/>
      <c r="M33" s="127">
        <f>COUNTIFS(DOLUKADROLAR!$H$2:$H$988,C33,DOLUKADROLAR!$A$2:$A$988,"PROFESÖR")+COUNTIFS(DOLUKADROLAR!$H$2:$H$988,C33,DOLUKADROLAR!$A$2:$A$988,"DOÇENT")+COUNTIFS(DOLUKADROLAR!$H$2:$H$988,C33,DOLUKADROLAR!$A$2:$A$988,"DOKTOR ÖĞRETİM ÜYESİ")+COUNTIFS(DOLUKADROLAR!$H$2:$H$988,C33,DOLUKADROLAR!$A$2:$A$988,"DERSÖĞRETİM GÖREVLİSİ")+COUNTIFS(DOLUKADROLAR!$H$2:$H$988,C33,DOLUKADROLAR!$A$2:$A$988,"UYGÖĞRETİM GÖREVLİSİ")+COUNTIFS(DOLUKADROLAR!$H$2:$H$988,C33,DOLUKADROLAR!$A$2:$A$988,"ARAŞTIRMA GÖREVLİSİ")</f>
        <v>0</v>
      </c>
      <c r="N33" s="84" t="s">
        <v>158</v>
      </c>
      <c r="O33" s="107" t="s">
        <v>158</v>
      </c>
      <c r="P33" s="84" t="s">
        <v>158</v>
      </c>
      <c r="Q33" s="171" t="s">
        <v>158</v>
      </c>
      <c r="R33" s="85">
        <f>COUNTIFS(DOLUKADROLAR!$H$2:$H$988,C33,DOLUKADROLAR!$A$2:$A$988,"PROFESÖR")</f>
        <v>0</v>
      </c>
      <c r="S33" s="86">
        <f>COUNTIFS(AKTARIM!$C$2:$C$823,C33,AKTARIM!$D$2:$D$823,"PROFESÖR")</f>
        <v>0</v>
      </c>
      <c r="T33" s="87">
        <f>COUNTIFS(ILAN!$C$2:$C$816,C33,ILAN!$D$2:$D$816,"PROFESÖR")</f>
        <v>0</v>
      </c>
      <c r="U33" s="94" t="s">
        <v>158</v>
      </c>
      <c r="V33" s="85">
        <f>COUNTIFS(DOLUKADROLAR!$H$2:$H$988,C33,DOLUKADROLAR!$A$2:$A$988,"DOÇENT")</f>
        <v>0</v>
      </c>
      <c r="W33" s="86">
        <f>COUNTIFS(AKTARIM!$C$2:$C$823,C33,AKTARIM!$D$2:$D$823,"DOÇENT")</f>
        <v>0</v>
      </c>
      <c r="X33" s="87">
        <f>COUNTIFS(ILAN!$C$2:$C$816,C33,ILAN!$D$2:$D$816,"DOÇENT")</f>
        <v>0</v>
      </c>
      <c r="Y33" s="94" t="s">
        <v>158</v>
      </c>
      <c r="Z33" s="85">
        <f>COUNTIFS(DOLUKADROLAR!$H$2:$H$988,C33,DOLUKADROLAR!$A$2:$A$988,"DOKTOR ÖĞRETİM ÜYESİ")</f>
        <v>0</v>
      </c>
      <c r="AA33" s="86">
        <f>COUNTIFS(AKTARIM!$C$2:$C$823,C33,AKTARIM!$D$2:$D$823,"DOKTOR ÖĞRETİM ÜYESİ")</f>
        <v>0</v>
      </c>
      <c r="AB33" s="87">
        <f>COUNTIFS(ILAN!$C$2:$C$816,C33,ILAN!$D$2:$D$816,"DOKTOR ÖĞRETİM ÜYESİ")</f>
        <v>0</v>
      </c>
      <c r="AC33" s="94" t="s">
        <v>158</v>
      </c>
      <c r="AD33" s="85">
        <f>COUNTIFS(DOLUKADROLAR!$H$2:$H$988,C33,DOLUKADROLAR!$A$2:$A$988,"DERSÖĞRETİM GÖREVLİSİ")</f>
        <v>0</v>
      </c>
      <c r="AE33" s="86">
        <f>COUNTIFS(AKTARIM!$C$2:$C$823,C33,AKTARIM!$D$2:$D$823,"DERSÖĞRETİM GÖREVLİSİ")</f>
        <v>0</v>
      </c>
      <c r="AF33" s="87">
        <f>COUNTIFS(ILAN!$C$2:$C$816,C33,ILAN!$D$2:$D$816,"DERSÖĞRETİM GÖREVLİSİ")</f>
        <v>0</v>
      </c>
      <c r="AG33" s="94" t="s">
        <v>158</v>
      </c>
      <c r="AH33" s="89"/>
      <c r="AI33" s="86">
        <f>COUNTIFS(DOLUKADROLAR!$H$2:$H$988,C33,DOLUKADROLAR!$A$2:$A$988,"UYGÖĞRETİM GÖREVLİSİ")</f>
        <v>0</v>
      </c>
      <c r="AJ33" s="86">
        <f>COUNTIFS(AKTARIM!$C$2:$C$823,C33,AKTARIM!$D$2:$D$823,"UYGÖĞRETİM GÖREVLİSİ")</f>
        <v>0</v>
      </c>
      <c r="AK33" s="86">
        <f>COUNTIFS(ILAN!$C$2:$C$816,C33,ILAN!$D$2:$D$816,"UYGÖĞRETİM GÖREVLİSİ")</f>
        <v>0</v>
      </c>
      <c r="AL33" s="86">
        <f>COUNTIFS(DOLUKADROLAR!$H$2:$H$988,C33,DOLUKADROLAR!$A$2:$A$988,"ARAŞTIRMA GÖREVLİSİ")</f>
        <v>0</v>
      </c>
      <c r="AM33" s="86">
        <f>COUNTIFS(AKTARIM!$C$2:$C$823,C33,AKTARIM!$D$2:$D$823,"ARAŞTIRMA GÖREVLİSİ")</f>
        <v>0</v>
      </c>
      <c r="AN33" s="86">
        <f>COUNTIFS(ILAN!$C$2:$C$816,C33,ILAN!$D$2:$D$816,"ARAŞTIRMA GÖREVLİSİ")</f>
        <v>0</v>
      </c>
      <c r="AO33" s="90"/>
      <c r="AP33" s="91" t="s">
        <v>158</v>
      </c>
      <c r="AQ33" s="91" t="s">
        <v>158</v>
      </c>
      <c r="AR33" s="91" t="s">
        <v>158</v>
      </c>
      <c r="AS33" s="91" t="s">
        <v>158</v>
      </c>
      <c r="AT33" s="92" t="s">
        <v>158</v>
      </c>
      <c r="AU33" s="92" t="s">
        <v>158</v>
      </c>
      <c r="AV33" s="93"/>
      <c r="AW33" s="133">
        <f>COUNTIFS(NORMDUYURU!$C$2:$C$709,C33,NORMDUYURU!$D$2:$D$709,"PROFESÖR")</f>
        <v>0</v>
      </c>
      <c r="AX33" s="165">
        <f>COUNTIFS(NORMDISITALEP!$C$2:$C$847,C33,NORMDISITALEP!$D$2:$D$847,"PROFESÖR")</f>
        <v>0</v>
      </c>
      <c r="AY33" s="135" t="s">
        <v>158</v>
      </c>
      <c r="AZ33" s="133">
        <f>COUNTIFS(NORMDUYURU!$C$2:$C$709,C33,NORMDUYURU!$D$2:$D$709,"DOÇENT")</f>
        <v>0</v>
      </c>
      <c r="BA33" s="165">
        <f>COUNTIFS(NORMDISITALEP!$C$2:$C$847,C33,NORMDISITALEP!$D$2:$D$847,"DOÇENT")</f>
        <v>0</v>
      </c>
      <c r="BB33" s="135" t="s">
        <v>158</v>
      </c>
      <c r="BC33" s="133">
        <f>COUNTIFS(NORMDUYURU!$C$2:$C$709,C33,NORMDUYURU!$D$2:$D$709,"DOKTOR ÖĞRETİM ÜYESİ")</f>
        <v>0</v>
      </c>
      <c r="BD33" s="165">
        <f>COUNTIFS(NORMDISITALEP!$C$2:$C$847,C33,NORMDISITALEP!$D$2:$D$847,"DOKTOR ÖĞRETİM ÜYESİ")</f>
        <v>0</v>
      </c>
      <c r="BE33" s="135" t="s">
        <v>158</v>
      </c>
      <c r="BF33" s="133">
        <f>COUNTIFS(NORMDUYURU!$C$2:$C$709,C33,NORMDUYURU!$D$2:$D$709,"DERSÖĞRETİM GÖREVLİSİ")</f>
        <v>0</v>
      </c>
      <c r="BG33" s="165">
        <f>COUNTIFS(NORMDISITALEP!$C$2:$C$847,C33,NORMDISITALEP!$D$2:$D$847,"DERSÖĞRETİM GÖREVLİSİ")</f>
        <v>0</v>
      </c>
      <c r="BH33" s="135" t="s">
        <v>158</v>
      </c>
      <c r="BI33" s="123">
        <f>COUNTIFS(NORMDUYURU!$C$2:$C$709,C33,NORMDUYURU!$D$2:$D$709,"UYGÖĞRETİM GÖREVLİSİ")</f>
        <v>0</v>
      </c>
      <c r="BJ33" s="123">
        <f>COUNTIFS(NORMDUYURU!$C$2:$C$709,C33,NORMDUYURU!$D$2:$D$709,"ARAŞTIRMA GÖREVLİSİ")</f>
        <v>0</v>
      </c>
    </row>
    <row r="34" spans="1:62" s="5" customFormat="1" ht="124.5" customHeight="1">
      <c r="A34" s="111"/>
      <c r="B34" s="112"/>
      <c r="C34" s="113" t="s">
        <v>116</v>
      </c>
      <c r="D34" s="86">
        <f>COUNTIFS(DOLUKADROLAR!$H$2:$H$988,C34,DOLUKADROLAR!$A$2:$A$988,"PROFESÖR")+COUNTIFS(DOLUKADROLAR!$H$2:$H$988,C34,DOLUKADROLAR!$A$2:$A$988,"DOÇENT")+COUNTIFS(DOLUKADROLAR!$H$2:$H$988,C34,DOLUKADROLAR!$A$2:$A$988,"DOKTOR ÖĞRETİM ÜYESİ")</f>
        <v>0</v>
      </c>
      <c r="E34" s="86">
        <f>COUNTIFS(DOLUKADROLAR!$H$2:$H$988,C34,DOLUKADROLAR!$A$2:$A$988,"DERSÖĞRETİM GÖREVLİSİ")</f>
        <v>0</v>
      </c>
      <c r="F34" s="109" t="s">
        <v>158</v>
      </c>
      <c r="G34" s="30" t="s">
        <v>158</v>
      </c>
      <c r="H34" s="86" t="s">
        <v>158</v>
      </c>
      <c r="I34" s="109" t="s">
        <v>158</v>
      </c>
      <c r="J34" s="30" t="s">
        <v>158</v>
      </c>
      <c r="K34" s="86" t="s">
        <v>158</v>
      </c>
      <c r="L34" s="31"/>
      <c r="M34" s="127">
        <f>COUNTIFS(DOLUKADROLAR!$H$2:$H$988,C34,DOLUKADROLAR!$A$2:$A$988,"PROFESÖR")+COUNTIFS(DOLUKADROLAR!$H$2:$H$988,C34,DOLUKADROLAR!$A$2:$A$988,"DOÇENT")+COUNTIFS(DOLUKADROLAR!$H$2:$H$988,C34,DOLUKADROLAR!$A$2:$A$988,"DOKTOR ÖĞRETİM ÜYESİ")+COUNTIFS(DOLUKADROLAR!$H$2:$H$988,C34,DOLUKADROLAR!$A$2:$A$988,"DERSÖĞRETİM GÖREVLİSİ")+COUNTIFS(DOLUKADROLAR!$H$2:$H$988,C34,DOLUKADROLAR!$A$2:$A$988,"UYGÖĞRETİM GÖREVLİSİ")+COUNTIFS(DOLUKADROLAR!$H$2:$H$988,C34,DOLUKADROLAR!$A$2:$A$988,"ARAŞTIRMA GÖREVLİSİ")</f>
        <v>0</v>
      </c>
      <c r="N34" s="84" t="s">
        <v>158</v>
      </c>
      <c r="O34" s="107" t="s">
        <v>158</v>
      </c>
      <c r="P34" s="84" t="s">
        <v>158</v>
      </c>
      <c r="Q34" s="171" t="s">
        <v>158</v>
      </c>
      <c r="R34" s="85">
        <f>COUNTIFS(DOLUKADROLAR!$H$2:$H$988,C34,DOLUKADROLAR!$A$2:$A$988,"PROFESÖR")</f>
        <v>0</v>
      </c>
      <c r="S34" s="86">
        <f>COUNTIFS(AKTARIM!$C$2:$C$823,C34,AKTARIM!$D$2:$D$823,"PROFESÖR")</f>
        <v>0</v>
      </c>
      <c r="T34" s="87">
        <f>COUNTIFS(ILAN!$C$2:$C$816,C34,ILAN!$D$2:$D$816,"PROFESÖR")</f>
        <v>0</v>
      </c>
      <c r="U34" s="94" t="s">
        <v>158</v>
      </c>
      <c r="V34" s="85">
        <f>COUNTIFS(DOLUKADROLAR!$H$2:$H$988,C34,DOLUKADROLAR!$A$2:$A$988,"DOÇENT")</f>
        <v>0</v>
      </c>
      <c r="W34" s="86">
        <f>COUNTIFS(AKTARIM!$C$2:$C$823,C34,AKTARIM!$D$2:$D$823,"DOÇENT")</f>
        <v>0</v>
      </c>
      <c r="X34" s="87">
        <f>COUNTIFS(ILAN!$C$2:$C$816,C34,ILAN!$D$2:$D$816,"DOÇENT")</f>
        <v>0</v>
      </c>
      <c r="Y34" s="94" t="s">
        <v>158</v>
      </c>
      <c r="Z34" s="85">
        <f>COUNTIFS(DOLUKADROLAR!$H$2:$H$988,C34,DOLUKADROLAR!$A$2:$A$988,"DOKTOR ÖĞRETİM ÜYESİ")</f>
        <v>0</v>
      </c>
      <c r="AA34" s="86">
        <f>COUNTIFS(AKTARIM!$C$2:$C$823,C34,AKTARIM!$D$2:$D$823,"DOKTOR ÖĞRETİM ÜYESİ")</f>
        <v>0</v>
      </c>
      <c r="AB34" s="87">
        <f>COUNTIFS(ILAN!$C$2:$C$816,C34,ILAN!$D$2:$D$816,"DOKTOR ÖĞRETİM ÜYESİ")</f>
        <v>0</v>
      </c>
      <c r="AC34" s="94" t="s">
        <v>158</v>
      </c>
      <c r="AD34" s="85">
        <f>COUNTIFS(DOLUKADROLAR!$H$2:$H$988,C34,DOLUKADROLAR!$A$2:$A$988,"DERSÖĞRETİM GÖREVLİSİ")</f>
        <v>0</v>
      </c>
      <c r="AE34" s="86">
        <f>COUNTIFS(AKTARIM!$C$2:$C$823,C34,AKTARIM!$D$2:$D$823,"DERSÖĞRETİM GÖREVLİSİ")</f>
        <v>0</v>
      </c>
      <c r="AF34" s="87">
        <f>COUNTIFS(ILAN!$C$2:$C$816,C34,ILAN!$D$2:$D$816,"DERSÖĞRETİM GÖREVLİSİ")</f>
        <v>0</v>
      </c>
      <c r="AG34" s="94" t="s">
        <v>158</v>
      </c>
      <c r="AH34" s="89"/>
      <c r="AI34" s="86">
        <f>COUNTIFS(DOLUKADROLAR!$H$2:$H$988,C34,DOLUKADROLAR!$A$2:$A$988,"UYGÖĞRETİM GÖREVLİSİ")</f>
        <v>0</v>
      </c>
      <c r="AJ34" s="86">
        <f>COUNTIFS(AKTARIM!$C$2:$C$823,C34,AKTARIM!$D$2:$D$823,"UYGÖĞRETİM GÖREVLİSİ")</f>
        <v>0</v>
      </c>
      <c r="AK34" s="86">
        <f>COUNTIFS(ILAN!$C$2:$C$816,C34,ILAN!$D$2:$D$816,"UYGÖĞRETİM GÖREVLİSİ")</f>
        <v>0</v>
      </c>
      <c r="AL34" s="86">
        <f>COUNTIFS(DOLUKADROLAR!$H$2:$H$988,C34,DOLUKADROLAR!$A$2:$A$988,"ARAŞTIRMA GÖREVLİSİ")</f>
        <v>0</v>
      </c>
      <c r="AM34" s="86">
        <f>COUNTIFS(AKTARIM!$C$2:$C$823,C34,AKTARIM!$D$2:$D$823,"ARAŞTIRMA GÖREVLİSİ")</f>
        <v>0</v>
      </c>
      <c r="AN34" s="86">
        <f>COUNTIFS(ILAN!$C$2:$C$816,C34,ILAN!$D$2:$D$816,"ARAŞTIRMA GÖREVLİSİ")</f>
        <v>0</v>
      </c>
      <c r="AO34" s="90"/>
      <c r="AP34" s="91" t="s">
        <v>158</v>
      </c>
      <c r="AQ34" s="91" t="s">
        <v>158</v>
      </c>
      <c r="AR34" s="91" t="s">
        <v>158</v>
      </c>
      <c r="AS34" s="91" t="s">
        <v>158</v>
      </c>
      <c r="AT34" s="92" t="s">
        <v>158</v>
      </c>
      <c r="AU34" s="92" t="s">
        <v>158</v>
      </c>
      <c r="AV34" s="93"/>
      <c r="AW34" s="133">
        <f>COUNTIFS(NORMDUYURU!$C$2:$C$709,C34,NORMDUYURU!$D$2:$D$709,"PROFESÖR")</f>
        <v>0</v>
      </c>
      <c r="AX34" s="165">
        <f>COUNTIFS(NORMDISITALEP!$C$2:$C$847,C34,NORMDISITALEP!$D$2:$D$847,"PROFESÖR")</f>
        <v>0</v>
      </c>
      <c r="AY34" s="135" t="s">
        <v>158</v>
      </c>
      <c r="AZ34" s="133">
        <f>COUNTIFS(NORMDUYURU!$C$2:$C$709,C34,NORMDUYURU!$D$2:$D$709,"DOÇENT")</f>
        <v>0</v>
      </c>
      <c r="BA34" s="165">
        <f>COUNTIFS(NORMDISITALEP!$C$2:$C$847,C34,NORMDISITALEP!$D$2:$D$847,"DOÇENT")</f>
        <v>0</v>
      </c>
      <c r="BB34" s="135" t="s">
        <v>158</v>
      </c>
      <c r="BC34" s="133">
        <f>COUNTIFS(NORMDUYURU!$C$2:$C$709,C34,NORMDUYURU!$D$2:$D$709,"DOKTOR ÖĞRETİM ÜYESİ")</f>
        <v>0</v>
      </c>
      <c r="BD34" s="165">
        <f>COUNTIFS(NORMDISITALEP!$C$2:$C$847,C34,NORMDISITALEP!$D$2:$D$847,"DOKTOR ÖĞRETİM ÜYESİ")</f>
        <v>0</v>
      </c>
      <c r="BE34" s="135" t="s">
        <v>158</v>
      </c>
      <c r="BF34" s="133">
        <f>COUNTIFS(NORMDUYURU!$C$2:$C$709,C34,NORMDUYURU!$D$2:$D$709,"DERSÖĞRETİM GÖREVLİSİ")</f>
        <v>0</v>
      </c>
      <c r="BG34" s="165">
        <f>COUNTIFS(NORMDISITALEP!$C$2:$C$847,C34,NORMDISITALEP!$D$2:$D$847,"DERSÖĞRETİM GÖREVLİSİ")</f>
        <v>0</v>
      </c>
      <c r="BH34" s="135" t="s">
        <v>158</v>
      </c>
      <c r="BI34" s="123">
        <f>COUNTIFS(NORMDUYURU!$C$2:$C$709,C34,NORMDUYURU!$D$2:$D$709,"UYGÖĞRETİM GÖREVLİSİ")</f>
        <v>0</v>
      </c>
      <c r="BJ34" s="123">
        <f>COUNTIFS(NORMDUYURU!$C$2:$C$709,C34,NORMDUYURU!$D$2:$D$709,"ARAŞTIRMA GÖREVLİSİ")</f>
        <v>0</v>
      </c>
    </row>
    <row r="35" spans="1:62" s="5" customFormat="1" ht="124.5" customHeight="1">
      <c r="A35" s="111"/>
      <c r="B35" s="112"/>
      <c r="C35" s="113" t="s">
        <v>99</v>
      </c>
      <c r="D35" s="86">
        <f>COUNTIFS(DOLUKADROLAR!$H$2:$H$988,C35,DOLUKADROLAR!$A$2:$A$988,"PROFESÖR")+COUNTIFS(DOLUKADROLAR!$H$2:$H$988,C35,DOLUKADROLAR!$A$2:$A$988,"DOÇENT")+COUNTIFS(DOLUKADROLAR!$H$2:$H$988,C35,DOLUKADROLAR!$A$2:$A$988,"DOKTOR ÖĞRETİM ÜYESİ")</f>
        <v>0</v>
      </c>
      <c r="E35" s="86">
        <f>COUNTIFS(DOLUKADROLAR!$H$2:$H$988,C35,DOLUKADROLAR!$A$2:$A$988,"DERSÖĞRETİM GÖREVLİSİ")</f>
        <v>0</v>
      </c>
      <c r="F35" s="109" t="s">
        <v>158</v>
      </c>
      <c r="G35" s="30" t="s">
        <v>158</v>
      </c>
      <c r="H35" s="86" t="s">
        <v>158</v>
      </c>
      <c r="I35" s="109" t="s">
        <v>158</v>
      </c>
      <c r="J35" s="30" t="s">
        <v>158</v>
      </c>
      <c r="K35" s="86" t="s">
        <v>158</v>
      </c>
      <c r="L35" s="31"/>
      <c r="M35" s="127">
        <f>COUNTIFS(DOLUKADROLAR!$H$2:$H$988,C35,DOLUKADROLAR!$A$2:$A$988,"PROFESÖR")+COUNTIFS(DOLUKADROLAR!$H$2:$H$988,C35,DOLUKADROLAR!$A$2:$A$988,"DOÇENT")+COUNTIFS(DOLUKADROLAR!$H$2:$H$988,C35,DOLUKADROLAR!$A$2:$A$988,"DOKTOR ÖĞRETİM ÜYESİ")+COUNTIFS(DOLUKADROLAR!$H$2:$H$988,C35,DOLUKADROLAR!$A$2:$A$988,"DERSÖĞRETİM GÖREVLİSİ")+COUNTIFS(DOLUKADROLAR!$H$2:$H$988,C35,DOLUKADROLAR!$A$2:$A$988,"UYGÖĞRETİM GÖREVLİSİ")+COUNTIFS(DOLUKADROLAR!$H$2:$H$988,C35,DOLUKADROLAR!$A$2:$A$988,"ARAŞTIRMA GÖREVLİSİ")</f>
        <v>0</v>
      </c>
      <c r="N35" s="84" t="s">
        <v>158</v>
      </c>
      <c r="O35" s="107" t="s">
        <v>158</v>
      </c>
      <c r="P35" s="84" t="s">
        <v>158</v>
      </c>
      <c r="Q35" s="171" t="s">
        <v>158</v>
      </c>
      <c r="R35" s="85">
        <f>COUNTIFS(DOLUKADROLAR!$H$2:$H$988,C35,DOLUKADROLAR!$A$2:$A$988,"PROFESÖR")</f>
        <v>0</v>
      </c>
      <c r="S35" s="86">
        <f>COUNTIFS(AKTARIM!$C$2:$C$823,C35,AKTARIM!$D$2:$D$823,"PROFESÖR")</f>
        <v>0</v>
      </c>
      <c r="T35" s="87">
        <f>COUNTIFS(ILAN!$C$2:$C$816,C35,ILAN!$D$2:$D$816,"PROFESÖR")</f>
        <v>0</v>
      </c>
      <c r="U35" s="94" t="s">
        <v>158</v>
      </c>
      <c r="V35" s="85">
        <f>COUNTIFS(DOLUKADROLAR!$H$2:$H$988,C35,DOLUKADROLAR!$A$2:$A$988,"DOÇENT")</f>
        <v>0</v>
      </c>
      <c r="W35" s="86">
        <f>COUNTIFS(AKTARIM!$C$2:$C$823,C35,AKTARIM!$D$2:$D$823,"DOÇENT")</f>
        <v>0</v>
      </c>
      <c r="X35" s="87">
        <f>COUNTIFS(ILAN!$C$2:$C$816,C35,ILAN!$D$2:$D$816,"DOÇENT")</f>
        <v>0</v>
      </c>
      <c r="Y35" s="94" t="s">
        <v>158</v>
      </c>
      <c r="Z35" s="85">
        <f>COUNTIFS(DOLUKADROLAR!$H$2:$H$988,C35,DOLUKADROLAR!$A$2:$A$988,"DOKTOR ÖĞRETİM ÜYESİ")</f>
        <v>0</v>
      </c>
      <c r="AA35" s="86">
        <f>COUNTIFS(AKTARIM!$C$2:$C$823,C35,AKTARIM!$D$2:$D$823,"DOKTOR ÖĞRETİM ÜYESİ")</f>
        <v>0</v>
      </c>
      <c r="AB35" s="87">
        <f>COUNTIFS(ILAN!$C$2:$C$816,C35,ILAN!$D$2:$D$816,"DOKTOR ÖĞRETİM ÜYESİ")</f>
        <v>0</v>
      </c>
      <c r="AC35" s="94" t="s">
        <v>158</v>
      </c>
      <c r="AD35" s="85">
        <f>COUNTIFS(DOLUKADROLAR!$H$2:$H$988,C35,DOLUKADROLAR!$A$2:$A$988,"DERSÖĞRETİM GÖREVLİSİ")</f>
        <v>0</v>
      </c>
      <c r="AE35" s="86">
        <f>COUNTIFS(AKTARIM!$C$2:$C$823,C35,AKTARIM!$D$2:$D$823,"DERSÖĞRETİM GÖREVLİSİ")</f>
        <v>0</v>
      </c>
      <c r="AF35" s="87">
        <f>COUNTIFS(ILAN!$C$2:$C$816,C35,ILAN!$D$2:$D$816,"DERSÖĞRETİM GÖREVLİSİ")</f>
        <v>0</v>
      </c>
      <c r="AG35" s="94" t="s">
        <v>158</v>
      </c>
      <c r="AH35" s="89"/>
      <c r="AI35" s="86">
        <f>COUNTIFS(DOLUKADROLAR!$H$2:$H$988,C35,DOLUKADROLAR!$A$2:$A$988,"UYGÖĞRETİM GÖREVLİSİ")</f>
        <v>0</v>
      </c>
      <c r="AJ35" s="86">
        <f>COUNTIFS(AKTARIM!$C$2:$C$823,C35,AKTARIM!$D$2:$D$823,"UYGÖĞRETİM GÖREVLİSİ")</f>
        <v>0</v>
      </c>
      <c r="AK35" s="86">
        <f>COUNTIFS(ILAN!$C$2:$C$816,C35,ILAN!$D$2:$D$816,"UYGÖĞRETİM GÖREVLİSİ")</f>
        <v>0</v>
      </c>
      <c r="AL35" s="86">
        <f>COUNTIFS(DOLUKADROLAR!$H$2:$H$988,C35,DOLUKADROLAR!$A$2:$A$988,"ARAŞTIRMA GÖREVLİSİ")</f>
        <v>0</v>
      </c>
      <c r="AM35" s="86">
        <f>COUNTIFS(AKTARIM!$C$2:$C$823,C35,AKTARIM!$D$2:$D$823,"ARAŞTIRMA GÖREVLİSİ")</f>
        <v>0</v>
      </c>
      <c r="AN35" s="86">
        <f>COUNTIFS(ILAN!$C$2:$C$816,C35,ILAN!$D$2:$D$816,"ARAŞTIRMA GÖREVLİSİ")</f>
        <v>0</v>
      </c>
      <c r="AO35" s="90"/>
      <c r="AP35" s="91" t="s">
        <v>158</v>
      </c>
      <c r="AQ35" s="91" t="s">
        <v>158</v>
      </c>
      <c r="AR35" s="91" t="s">
        <v>158</v>
      </c>
      <c r="AS35" s="91" t="s">
        <v>158</v>
      </c>
      <c r="AT35" s="92" t="s">
        <v>158</v>
      </c>
      <c r="AU35" s="92" t="s">
        <v>158</v>
      </c>
      <c r="AV35" s="93"/>
      <c r="AW35" s="133">
        <f>COUNTIFS(NORMDUYURU!$C$2:$C$709,C35,NORMDUYURU!$D$2:$D$709,"PROFESÖR")</f>
        <v>0</v>
      </c>
      <c r="AX35" s="165">
        <f>COUNTIFS(NORMDISITALEP!$C$2:$C$847,C35,NORMDISITALEP!$D$2:$D$847,"PROFESÖR")</f>
        <v>0</v>
      </c>
      <c r="AY35" s="135" t="s">
        <v>158</v>
      </c>
      <c r="AZ35" s="133">
        <f>COUNTIFS(NORMDUYURU!$C$2:$C$709,C35,NORMDUYURU!$D$2:$D$709,"DOÇENT")</f>
        <v>0</v>
      </c>
      <c r="BA35" s="165">
        <f>COUNTIFS(NORMDISITALEP!$C$2:$C$847,C35,NORMDISITALEP!$D$2:$D$847,"DOÇENT")</f>
        <v>0</v>
      </c>
      <c r="BB35" s="135" t="s">
        <v>158</v>
      </c>
      <c r="BC35" s="133">
        <f>COUNTIFS(NORMDUYURU!$C$2:$C$709,C35,NORMDUYURU!$D$2:$D$709,"DOKTOR ÖĞRETİM ÜYESİ")</f>
        <v>0</v>
      </c>
      <c r="BD35" s="165">
        <f>COUNTIFS(NORMDISITALEP!$C$2:$C$847,C35,NORMDISITALEP!$D$2:$D$847,"DOKTOR ÖĞRETİM ÜYESİ")</f>
        <v>0</v>
      </c>
      <c r="BE35" s="135" t="s">
        <v>158</v>
      </c>
      <c r="BF35" s="133">
        <f>COUNTIFS(NORMDUYURU!$C$2:$C$709,C35,NORMDUYURU!$D$2:$D$709,"DERSÖĞRETİM GÖREVLİSİ")</f>
        <v>0</v>
      </c>
      <c r="BG35" s="165">
        <f>COUNTIFS(NORMDISITALEP!$C$2:$C$847,C35,NORMDISITALEP!$D$2:$D$847,"DERSÖĞRETİM GÖREVLİSİ")</f>
        <v>0</v>
      </c>
      <c r="BH35" s="135" t="s">
        <v>158</v>
      </c>
      <c r="BI35" s="123">
        <f>COUNTIFS(NORMDUYURU!$C$2:$C$709,C35,NORMDUYURU!$D$2:$D$709,"UYGÖĞRETİM GÖREVLİSİ")</f>
        <v>0</v>
      </c>
      <c r="BJ35" s="123">
        <f>COUNTIFS(NORMDUYURU!$C$2:$C$709,C35,NORMDUYURU!$D$2:$D$709,"ARAŞTIRMA GÖREVLİSİ")</f>
        <v>0</v>
      </c>
    </row>
    <row r="36" spans="1:62" s="5" customFormat="1" ht="124.5" customHeight="1">
      <c r="A36" s="111" t="s">
        <v>39</v>
      </c>
      <c r="B36" s="112" t="s">
        <v>69</v>
      </c>
      <c r="C36" s="113"/>
      <c r="D36" s="86">
        <f>COUNTIFS(DOLUKADROLAR!$G$2:$G$988,B36,DOLUKADROLAR!$A$2:$A$988,"PROFESÖR")+COUNTIFS(DOLUKADROLAR!$G$2:$G$988,B36,DOLUKADROLAR!$A$2:$A$988,"DOÇENT")+COUNTIFS(DOLUKADROLAR!$G$2:$G$988,B36,DOLUKADROLAR!$A$2:$A$988,"DOKTOR ÖĞRETİM ÜYESİ")</f>
        <v>0</v>
      </c>
      <c r="E36" s="86">
        <f>COUNTIFS(DOLUKADROLAR!$G$2:$G$988,B36,DOLUKADROLAR!$A$2:$A$988,"DERSÖĞRETİM GÖREVLİSİ")</f>
        <v>0</v>
      </c>
      <c r="F36" s="109">
        <f>IFERROR(VLOOKUP($B36,ASGARIOUVENORM!$B$2:$C$99,2,0),"")</f>
        <v>0</v>
      </c>
      <c r="G36" s="30" t="str">
        <f>IF(D36&gt;=$F36,"YOK","AÇIK VAR")</f>
        <v>YOK</v>
      </c>
      <c r="H36" s="86">
        <f>IFERROR(D36-$F36,0)</f>
        <v>0</v>
      </c>
      <c r="I36" s="109">
        <f>IFERROR(VLOOKUP($B36,ASGARIOUVENORM!$B$2:$D$99,3,0),"")</f>
        <v>0</v>
      </c>
      <c r="J36" s="30" t="str">
        <f>IF(D36+E36&gt;=$I36,"YOK","AÇIK VAR")</f>
        <v>YOK</v>
      </c>
      <c r="K36" s="86">
        <f>IFERROR(D36+E36-$I36,0)</f>
        <v>0</v>
      </c>
      <c r="L36" s="31"/>
      <c r="M36" s="127">
        <f>COUNTIFS(DOLUKADROLAR!$G$2:$G$988,B36,DOLUKADROLAR!$A$2:$A$988,"PROFESÖR")+COUNTIFS(DOLUKADROLAR!$G$2:$G$988,B36,DOLUKADROLAR!$A$2:$A$988,"DOÇENT")+COUNTIFS(DOLUKADROLAR!$G$2:$G$988,B36,DOLUKADROLAR!$A$2:$A$988,"DOKTOR ÖĞRETİM ÜYESİ")+COUNTIFS(DOLUKADROLAR!$G$2:$G$988,B36,DOLUKADROLAR!$A$2:$A$988,"DERSÖĞRETİM GÖREVLİSİ")+COUNTIFS(DOLUKADROLAR!$G$2:$G$988,B36,DOLUKADROLAR!$A$2:$A$988,"UYGÖĞRETİM GÖREVLİSİ")+COUNTIFS(DOLUKADROLAR!$G$2:$G$988,B36,DOLUKADROLAR!$A$2:$A$988,"ARAŞTIRMA GÖREVLİSİ")</f>
        <v>0</v>
      </c>
      <c r="N36" s="84">
        <f>ROUNDDOWN(((D36+E36)*2/3),0)</f>
        <v>0</v>
      </c>
      <c r="O36" s="107">
        <f>ROUNDDOWN(((D36+E36+T36+X36+AB36+AF36)*2/3),0)</f>
        <v>0</v>
      </c>
      <c r="P36" s="84">
        <f>ROUNDDOWN(((D36+E36+S36+T36+W36+X36+AA36+AB36+AE36+AF36)*2/3),0)</f>
        <v>0</v>
      </c>
      <c r="Q36" s="171">
        <f>ROUNDDOWN(((D36+E36+S36+T36+W36+X36+AA36+AB36+AE36+AF36+AW36+AZ36+BC36+BF36+AX36+BA36+BD36+BG36)*2/3),0)</f>
        <v>0</v>
      </c>
      <c r="R36" s="85">
        <f>COUNTIFS(DOLUKADROLAR!$G$2:$G$988,B36,DOLUKADROLAR!$A$2:$A$988,"PROFESÖR")</f>
        <v>0</v>
      </c>
      <c r="S36" s="86">
        <f>COUNTIFS(AKTARIM!$B$2:$B$823,B36,AKTARIM!$D$2:$D$823,"PROFESÖR")</f>
        <v>0</v>
      </c>
      <c r="T36" s="87">
        <f>COUNTIFS(ILAN!$B$2:$B$816,B36,ILAN!$D$2:$D$816,"PROFESÖR")</f>
        <v>0</v>
      </c>
      <c r="U36" s="128" t="str">
        <f>IF($R36+$T36&gt;$O36,"!","")</f>
        <v/>
      </c>
      <c r="V36" s="85">
        <f>COUNTIFS(DOLUKADROLAR!$G$2:$G$988,B36,DOLUKADROLAR!$A$2:$A$988,"DOÇENT")</f>
        <v>0</v>
      </c>
      <c r="W36" s="86">
        <f>COUNTIFS(AKTARIM!$B$2:$B$823,B36,AKTARIM!$D$2:$D$823,"DOÇENT")</f>
        <v>0</v>
      </c>
      <c r="X36" s="87">
        <f>COUNTIFS(ILAN!$B$2:$B$816,B36,ILAN!$D$2:$D$816,"DOÇENT")</f>
        <v>0</v>
      </c>
      <c r="Y36" s="128" t="str">
        <f>IF($V36+$X36&gt;$O36,"!","")</f>
        <v/>
      </c>
      <c r="Z36" s="85">
        <f>COUNTIFS(DOLUKADROLAR!$G$2:$G$988,B36,DOLUKADROLAR!$A$2:$A$988,"DOKTOR ÖĞRETİM ÜYESİ")</f>
        <v>0</v>
      </c>
      <c r="AA36" s="86">
        <f>COUNTIFS(AKTARIM!$B$2:$B$823,B36,AKTARIM!$D$2:$D$823,"DOKTOR ÖĞRETİM ÜYESİ")</f>
        <v>0</v>
      </c>
      <c r="AB36" s="87">
        <f>COUNTIFS(ILAN!$B$2:$B$816,B36,ILAN!$D$2:$D$816,"DOKTOR ÖĞRETİM ÜYESİ")</f>
        <v>0</v>
      </c>
      <c r="AC36" s="128" t="str">
        <f>IF($Z36+$AB36&gt;$O36,"!","")</f>
        <v/>
      </c>
      <c r="AD36" s="85">
        <f>COUNTIFS(DOLUKADROLAR!$G$2:$G$988,B36,DOLUKADROLAR!$A$2:$A$988,"DERSÖĞRETİM GÖREVLİSİ")</f>
        <v>0</v>
      </c>
      <c r="AE36" s="86">
        <f>COUNTIFS(AKTARIM!$B$2:$B$823,B36,AKTARIM!$D$2:$D$823,"DERSÖĞRETİM GÖREVLİSİ")</f>
        <v>0</v>
      </c>
      <c r="AF36" s="87">
        <f>COUNTIFS(ILAN!$B$2:$B$816,B36,ILAN!$D$2:$D$816,"DERSÖĞRETİM GÖREVLİSİ")</f>
        <v>0</v>
      </c>
      <c r="AG36" s="128" t="str">
        <f>IF($AD36+$AF36&gt;$O36,"!","")</f>
        <v/>
      </c>
      <c r="AH36" s="89"/>
      <c r="AI36" s="86">
        <f>COUNTIFS(DOLUKADROLAR!$G$2:$G$988,B36,DOLUKADROLAR!$A$2:$A$988,"UYGÖĞRETİM GÖREVLİSİ")</f>
        <v>0</v>
      </c>
      <c r="AJ36" s="86">
        <f>COUNTIFS(AKTARIM!$B$2:$B$823,B36,AKTARIM!$D$2:$D$823,"UYGÖĞRETİM GÖREVLİSİ")</f>
        <v>0</v>
      </c>
      <c r="AK36" s="86">
        <f>COUNTIFS(ILAN!$B$2:$B$816,B36,ILAN!$D$2:$D$816,"UYGÖĞRETİM GÖREVLİSİ")</f>
        <v>0</v>
      </c>
      <c r="AL36" s="86">
        <f>COUNTIFS(DOLUKADROLAR!$G$2:$G$988,B36,DOLUKADROLAR!$A$2:$A$988,"ARAŞTIRMA GÖREVLİSİ")</f>
        <v>0</v>
      </c>
      <c r="AM36" s="86">
        <f>COUNTIFS(AKTARIM!$B$2:$B$823,B36,AKTARIM!$D$2:$D$823,"ARAŞTIRMA GÖREVLİSİ")</f>
        <v>0</v>
      </c>
      <c r="AN36" s="86">
        <f>COUNTIFS(ILAN!$B$2:$B$816,B36,ILAN!$D$2:$D$816,"ARAŞTIRMA GÖREVLİSİ")</f>
        <v>0</v>
      </c>
      <c r="AO36" s="90"/>
      <c r="AP36" s="91">
        <f>IFERROR(VLOOKUP($B36,OGRENCISAYISI!$B$2:$F$103,2,0),"")</f>
        <v>0</v>
      </c>
      <c r="AQ36" s="91">
        <f>IFERROR(VLOOKUP($B36,OGRENCISAYISI!$B$2:$F$103,3,0),"")</f>
        <v>0</v>
      </c>
      <c r="AR36" s="91">
        <f>IFERROR(VLOOKUP($B36,OGRENCISAYISI!$B$2:$F$103,4,0),"")</f>
        <v>0</v>
      </c>
      <c r="AS36" s="91">
        <f>IFERROR(VLOOKUP($B36,OGRENCISAYISI!$B$2:$F$103,5,0),"")</f>
        <v>0</v>
      </c>
      <c r="AT36" s="92">
        <f>IFERROR(D36/AS36,0)</f>
        <v>0</v>
      </c>
      <c r="AU36" s="92">
        <f>IFERROR(M36/AS36,0)</f>
        <v>0</v>
      </c>
      <c r="AV36" s="93"/>
      <c r="AW36" s="133">
        <f>COUNTIFS(NORMDUYURU!$B$2:$B$709,B36,NORMDUYURU!$D$2:$D$709,"PROFESÖR")</f>
        <v>0</v>
      </c>
      <c r="AX36" s="165">
        <f>COUNTIFS(NORMDISITALEP!$B$2:$B$847,B36,NORMDISITALEP!$D$2:$D$847,"PROFESÖR")</f>
        <v>0</v>
      </c>
      <c r="AY36" s="134" t="str">
        <f>IF($R36+$S36+$T36+$AX36+$AW36&gt;$Q36,"!","")</f>
        <v/>
      </c>
      <c r="AZ36" s="133">
        <f>COUNTIFS(NORMDUYURU!$B$2:$B$709,B36,NORMDUYURU!$D$2:$D$709,"DOÇENT")</f>
        <v>0</v>
      </c>
      <c r="BA36" s="165">
        <f>COUNTIFS(NORMDISITALEP!$B$2:$B$847,B36,NORMDISITALEP!$D$2:$D$847,"DOÇENT")</f>
        <v>0</v>
      </c>
      <c r="BB36" s="134" t="str">
        <f>IF($V36+$W36+$X36+$BA36+$AZ36&gt;$Q36,"!","")</f>
        <v/>
      </c>
      <c r="BC36" s="133">
        <f>COUNTIFS(NORMDUYURU!$B$2:$B$709,B36,NORMDUYURU!$D$2:$D$709,"DOKTOR ÖĞRETİM ÜYESİ")</f>
        <v>0</v>
      </c>
      <c r="BD36" s="165">
        <f>COUNTIFS(NORMDISITALEP!$B$2:$B$847,B36,NORMDISITALEP!$D$2:$D$847,"DOKTOR ÖĞRETİM ÜYESİ")</f>
        <v>0</v>
      </c>
      <c r="BE36" s="134" t="str">
        <f>IF($Z36+$AA36+$AB36+$BD36+$BC36&gt;$Q36,"!","")</f>
        <v/>
      </c>
      <c r="BF36" s="133">
        <f>COUNTIFS(NORMDUYURU!$B$2:$B$709,B36,NORMDUYURU!$D$2:$D$709,"DERSÖĞRETİM GÖREVLİSİ")</f>
        <v>0</v>
      </c>
      <c r="BG36" s="165">
        <f>COUNTIFS(NORMDISITALEP!$B$2:$B$847,B36,NORMDISITALEP!$D$2:$D$847,"DERSÖĞRETİM GÖREVLİSİ")</f>
        <v>0</v>
      </c>
      <c r="BH36" s="134" t="str">
        <f>IF($AD36+$AE36+$AF36+$BG36+$BF36&gt;$Q36,"!","")</f>
        <v/>
      </c>
      <c r="BI36" s="123">
        <f>COUNTIFS(NORMDUYURU!$B$2:$B$709,B36,NORMDUYURU!$D$2:$D$709,"UYGÖĞRETİM GÖREVLİSİ")</f>
        <v>0</v>
      </c>
      <c r="BJ36" s="123">
        <f>COUNTIFS(NORMDUYURU!$B$2:$B$709,B36,NORMDUYURU!$D$2:$D$709,"ARAŞTIRMA GÖREVLİSİ")</f>
        <v>0</v>
      </c>
    </row>
    <row r="37" spans="1:62" s="5" customFormat="1" ht="124.5" customHeight="1">
      <c r="A37" s="111"/>
      <c r="B37" s="112"/>
      <c r="C37" s="113" t="s">
        <v>70</v>
      </c>
      <c r="D37" s="86">
        <f>COUNTIFS(DOLUKADROLAR!$H$2:$H$988,C37,DOLUKADROLAR!$A$2:$A$988,"PROFESÖR")+COUNTIFS(DOLUKADROLAR!$H$2:$H$988,C37,DOLUKADROLAR!$A$2:$A$988,"DOÇENT")+COUNTIFS(DOLUKADROLAR!$H$2:$H$988,C37,DOLUKADROLAR!$A$2:$A$988,"DOKTOR ÖĞRETİM ÜYESİ")</f>
        <v>0</v>
      </c>
      <c r="E37" s="86">
        <f>COUNTIFS(DOLUKADROLAR!$H$2:$H$988,C37,DOLUKADROLAR!$A$2:$A$988,"DERSÖĞRETİM GÖREVLİSİ")</f>
        <v>0</v>
      </c>
      <c r="F37" s="109" t="s">
        <v>158</v>
      </c>
      <c r="G37" s="30" t="s">
        <v>158</v>
      </c>
      <c r="H37" s="86" t="s">
        <v>158</v>
      </c>
      <c r="I37" s="109" t="s">
        <v>158</v>
      </c>
      <c r="J37" s="30" t="s">
        <v>158</v>
      </c>
      <c r="K37" s="86" t="s">
        <v>158</v>
      </c>
      <c r="L37" s="31"/>
      <c r="M37" s="127">
        <f>COUNTIFS(DOLUKADROLAR!$H$2:$H$988,C37,DOLUKADROLAR!$A$2:$A$988,"PROFESÖR")+COUNTIFS(DOLUKADROLAR!$H$2:$H$988,C37,DOLUKADROLAR!$A$2:$A$988,"DOÇENT")+COUNTIFS(DOLUKADROLAR!$H$2:$H$988,C37,DOLUKADROLAR!$A$2:$A$988,"DOKTOR ÖĞRETİM ÜYESİ")+COUNTIFS(DOLUKADROLAR!$H$2:$H$988,C37,DOLUKADROLAR!$A$2:$A$988,"DERSÖĞRETİM GÖREVLİSİ")+COUNTIFS(DOLUKADROLAR!$H$2:$H$988,C37,DOLUKADROLAR!$A$2:$A$988,"UYGÖĞRETİM GÖREVLİSİ")+COUNTIFS(DOLUKADROLAR!$H$2:$H$988,C37,DOLUKADROLAR!$A$2:$A$988,"ARAŞTIRMA GÖREVLİSİ")</f>
        <v>0</v>
      </c>
      <c r="N37" s="84" t="s">
        <v>158</v>
      </c>
      <c r="O37" s="107" t="s">
        <v>158</v>
      </c>
      <c r="P37" s="84" t="s">
        <v>158</v>
      </c>
      <c r="Q37" s="171" t="s">
        <v>158</v>
      </c>
      <c r="R37" s="85">
        <f>COUNTIFS(DOLUKADROLAR!$H$2:$H$988,C37,DOLUKADROLAR!$A$2:$A$988,"PROFESÖR")</f>
        <v>0</v>
      </c>
      <c r="S37" s="86">
        <f>COUNTIFS(AKTARIM!$C$2:$C$823,C37,AKTARIM!$D$2:$D$823,"PROFESÖR")</f>
        <v>0</v>
      </c>
      <c r="T37" s="87">
        <f>COUNTIFS(ILAN!$C$2:$C$816,C37,ILAN!$D$2:$D$816,"PROFESÖR")</f>
        <v>0</v>
      </c>
      <c r="U37" s="94" t="s">
        <v>158</v>
      </c>
      <c r="V37" s="85">
        <f>COUNTIFS(DOLUKADROLAR!$H$2:$H$988,C37,DOLUKADROLAR!$A$2:$A$988,"DOÇENT")</f>
        <v>0</v>
      </c>
      <c r="W37" s="86">
        <f>COUNTIFS(AKTARIM!$C$2:$C$823,C37,AKTARIM!$D$2:$D$823,"DOÇENT")</f>
        <v>0</v>
      </c>
      <c r="X37" s="87">
        <f>COUNTIFS(ILAN!$C$2:$C$816,C37,ILAN!$D$2:$D$816,"DOÇENT")</f>
        <v>0</v>
      </c>
      <c r="Y37" s="94" t="s">
        <v>158</v>
      </c>
      <c r="Z37" s="85">
        <f>COUNTIFS(DOLUKADROLAR!$H$2:$H$988,C37,DOLUKADROLAR!$A$2:$A$988,"DOKTOR ÖĞRETİM ÜYESİ")</f>
        <v>0</v>
      </c>
      <c r="AA37" s="86">
        <f>COUNTIFS(AKTARIM!$C$2:$C$823,C37,AKTARIM!$D$2:$D$823,"DOKTOR ÖĞRETİM ÜYESİ")</f>
        <v>0</v>
      </c>
      <c r="AB37" s="87">
        <f>COUNTIFS(ILAN!$C$2:$C$816,C37,ILAN!$D$2:$D$816,"DOKTOR ÖĞRETİM ÜYESİ")</f>
        <v>0</v>
      </c>
      <c r="AC37" s="94" t="s">
        <v>158</v>
      </c>
      <c r="AD37" s="85">
        <f>COUNTIFS(DOLUKADROLAR!$H$2:$H$988,C37,DOLUKADROLAR!$A$2:$A$988,"DERSÖĞRETİM GÖREVLİSİ")</f>
        <v>0</v>
      </c>
      <c r="AE37" s="86">
        <f>COUNTIFS(AKTARIM!$C$2:$C$823,C37,AKTARIM!$D$2:$D$823,"DERSÖĞRETİM GÖREVLİSİ")</f>
        <v>0</v>
      </c>
      <c r="AF37" s="87">
        <f>COUNTIFS(ILAN!$C$2:$C$816,C37,ILAN!$D$2:$D$816,"DERSÖĞRETİM GÖREVLİSİ")</f>
        <v>0</v>
      </c>
      <c r="AG37" s="94" t="s">
        <v>158</v>
      </c>
      <c r="AH37" s="89"/>
      <c r="AI37" s="86">
        <f>COUNTIFS(DOLUKADROLAR!$H$2:$H$988,C37,DOLUKADROLAR!$A$2:$A$988,"UYGÖĞRETİM GÖREVLİSİ")</f>
        <v>0</v>
      </c>
      <c r="AJ37" s="86">
        <f>COUNTIFS(AKTARIM!$C$2:$C$823,C37,AKTARIM!$D$2:$D$823,"UYGÖĞRETİM GÖREVLİSİ")</f>
        <v>0</v>
      </c>
      <c r="AK37" s="86">
        <f>COUNTIFS(ILAN!$C$2:$C$816,C37,ILAN!$D$2:$D$816,"UYGÖĞRETİM GÖREVLİSİ")</f>
        <v>0</v>
      </c>
      <c r="AL37" s="86">
        <f>COUNTIFS(DOLUKADROLAR!$H$2:$H$988,C37,DOLUKADROLAR!$A$2:$A$988,"ARAŞTIRMA GÖREVLİSİ")</f>
        <v>0</v>
      </c>
      <c r="AM37" s="86">
        <f>COUNTIFS(AKTARIM!$C$2:$C$823,C37,AKTARIM!$D$2:$D$823,"ARAŞTIRMA GÖREVLİSİ")</f>
        <v>0</v>
      </c>
      <c r="AN37" s="86">
        <f>COUNTIFS(ILAN!$C$2:$C$816,C37,ILAN!$D$2:$D$816,"ARAŞTIRMA GÖREVLİSİ")</f>
        <v>0</v>
      </c>
      <c r="AO37" s="90"/>
      <c r="AP37" s="91" t="s">
        <v>158</v>
      </c>
      <c r="AQ37" s="91" t="s">
        <v>158</v>
      </c>
      <c r="AR37" s="91" t="s">
        <v>158</v>
      </c>
      <c r="AS37" s="91" t="s">
        <v>158</v>
      </c>
      <c r="AT37" s="92" t="s">
        <v>158</v>
      </c>
      <c r="AU37" s="92" t="s">
        <v>158</v>
      </c>
      <c r="AV37" s="93"/>
      <c r="AW37" s="133">
        <f>COUNTIFS(NORMDUYURU!$C$2:$C$709,C37,NORMDUYURU!$D$2:$D$709,"PROFESÖR")</f>
        <v>0</v>
      </c>
      <c r="AX37" s="165">
        <f>COUNTIFS(NORMDISITALEP!$C$2:$C$847,C37,NORMDISITALEP!$D$2:$D$847,"PROFESÖR")</f>
        <v>0</v>
      </c>
      <c r="AY37" s="135" t="s">
        <v>158</v>
      </c>
      <c r="AZ37" s="133">
        <f>COUNTIFS(NORMDUYURU!$C$2:$C$709,C37,NORMDUYURU!$D$2:$D$709,"DOÇENT")</f>
        <v>0</v>
      </c>
      <c r="BA37" s="165">
        <f>COUNTIFS(NORMDISITALEP!$C$2:$C$847,C37,NORMDISITALEP!$D$2:$D$847,"DOÇENT")</f>
        <v>0</v>
      </c>
      <c r="BB37" s="135" t="s">
        <v>158</v>
      </c>
      <c r="BC37" s="133">
        <f>COUNTIFS(NORMDUYURU!$C$2:$C$709,C37,NORMDUYURU!$D$2:$D$709,"DOKTOR ÖĞRETİM ÜYESİ")</f>
        <v>0</v>
      </c>
      <c r="BD37" s="165">
        <f>COUNTIFS(NORMDISITALEP!$C$2:$C$847,C37,NORMDISITALEP!$D$2:$D$847,"DOKTOR ÖĞRETİM ÜYESİ")</f>
        <v>0</v>
      </c>
      <c r="BE37" s="135" t="s">
        <v>158</v>
      </c>
      <c r="BF37" s="133">
        <f>COUNTIFS(NORMDUYURU!$C$2:$C$709,C37,NORMDUYURU!$D$2:$D$709,"DERSÖĞRETİM GÖREVLİSİ")</f>
        <v>0</v>
      </c>
      <c r="BG37" s="165">
        <f>COUNTIFS(NORMDISITALEP!$C$2:$C$847,C37,NORMDISITALEP!$D$2:$D$847,"DERSÖĞRETİM GÖREVLİSİ")</f>
        <v>0</v>
      </c>
      <c r="BH37" s="135" t="s">
        <v>158</v>
      </c>
      <c r="BI37" s="123">
        <f>COUNTIFS(NORMDUYURU!$C$2:$C$709,C37,NORMDUYURU!$D$2:$D$709,"UYGÖĞRETİM GÖREVLİSİ")</f>
        <v>0</v>
      </c>
      <c r="BJ37" s="123">
        <f>COUNTIFS(NORMDUYURU!$C$2:$C$709,C37,NORMDUYURU!$D$2:$D$709,"ARAŞTIRMA GÖREVLİSİ")</f>
        <v>0</v>
      </c>
    </row>
    <row r="38" spans="1:62" s="5" customFormat="1" ht="124.5" customHeight="1">
      <c r="A38" s="111"/>
      <c r="B38" s="112"/>
      <c r="C38" s="113" t="s">
        <v>104</v>
      </c>
      <c r="D38" s="86">
        <f>COUNTIFS(DOLUKADROLAR!$H$2:$H$988,C38,DOLUKADROLAR!$A$2:$A$988,"PROFESÖR")+COUNTIFS(DOLUKADROLAR!$H$2:$H$988,C38,DOLUKADROLAR!$A$2:$A$988,"DOÇENT")+COUNTIFS(DOLUKADROLAR!$H$2:$H$988,C38,DOLUKADROLAR!$A$2:$A$988,"DOKTOR ÖĞRETİM ÜYESİ")</f>
        <v>0</v>
      </c>
      <c r="E38" s="86">
        <f>COUNTIFS(DOLUKADROLAR!$H$2:$H$988,C38,DOLUKADROLAR!$A$2:$A$988,"DERSÖĞRETİM GÖREVLİSİ")</f>
        <v>0</v>
      </c>
      <c r="F38" s="109" t="s">
        <v>158</v>
      </c>
      <c r="G38" s="30" t="s">
        <v>158</v>
      </c>
      <c r="H38" s="86" t="s">
        <v>158</v>
      </c>
      <c r="I38" s="109" t="s">
        <v>158</v>
      </c>
      <c r="J38" s="30" t="s">
        <v>158</v>
      </c>
      <c r="K38" s="86" t="s">
        <v>158</v>
      </c>
      <c r="L38" s="31"/>
      <c r="M38" s="127">
        <f>COUNTIFS(DOLUKADROLAR!$H$2:$H$988,C38,DOLUKADROLAR!$A$2:$A$988,"PROFESÖR")+COUNTIFS(DOLUKADROLAR!$H$2:$H$988,C38,DOLUKADROLAR!$A$2:$A$988,"DOÇENT")+COUNTIFS(DOLUKADROLAR!$H$2:$H$988,C38,DOLUKADROLAR!$A$2:$A$988,"DOKTOR ÖĞRETİM ÜYESİ")+COUNTIFS(DOLUKADROLAR!$H$2:$H$988,C38,DOLUKADROLAR!$A$2:$A$988,"DERSÖĞRETİM GÖREVLİSİ")+COUNTIFS(DOLUKADROLAR!$H$2:$H$988,C38,DOLUKADROLAR!$A$2:$A$988,"UYGÖĞRETİM GÖREVLİSİ")+COUNTIFS(DOLUKADROLAR!$H$2:$H$988,C38,DOLUKADROLAR!$A$2:$A$988,"ARAŞTIRMA GÖREVLİSİ")</f>
        <v>0</v>
      </c>
      <c r="N38" s="84" t="s">
        <v>158</v>
      </c>
      <c r="O38" s="107" t="s">
        <v>158</v>
      </c>
      <c r="P38" s="84" t="s">
        <v>158</v>
      </c>
      <c r="Q38" s="171" t="s">
        <v>158</v>
      </c>
      <c r="R38" s="85">
        <f>COUNTIFS(DOLUKADROLAR!$H$2:$H$988,C38,DOLUKADROLAR!$A$2:$A$988,"PROFESÖR")</f>
        <v>0</v>
      </c>
      <c r="S38" s="86">
        <f>COUNTIFS(AKTARIM!$C$2:$C$823,C38,AKTARIM!$D$2:$D$823,"PROFESÖR")</f>
        <v>0</v>
      </c>
      <c r="T38" s="87">
        <f>COUNTIFS(ILAN!$C$2:$C$816,C38,ILAN!$D$2:$D$816,"PROFESÖR")</f>
        <v>0</v>
      </c>
      <c r="U38" s="94" t="s">
        <v>158</v>
      </c>
      <c r="V38" s="85">
        <f>COUNTIFS(DOLUKADROLAR!$H$2:$H$988,C38,DOLUKADROLAR!$A$2:$A$988,"DOÇENT")</f>
        <v>0</v>
      </c>
      <c r="W38" s="86">
        <f>COUNTIFS(AKTARIM!$C$2:$C$823,C38,AKTARIM!$D$2:$D$823,"DOÇENT")</f>
        <v>0</v>
      </c>
      <c r="X38" s="87">
        <f>COUNTIFS(ILAN!$C$2:$C$816,C38,ILAN!$D$2:$D$816,"DOÇENT")</f>
        <v>0</v>
      </c>
      <c r="Y38" s="94" t="s">
        <v>158</v>
      </c>
      <c r="Z38" s="85">
        <f>COUNTIFS(DOLUKADROLAR!$H$2:$H$988,C38,DOLUKADROLAR!$A$2:$A$988,"DOKTOR ÖĞRETİM ÜYESİ")</f>
        <v>0</v>
      </c>
      <c r="AA38" s="86">
        <f>COUNTIFS(AKTARIM!$C$2:$C$823,C38,AKTARIM!$D$2:$D$823,"DOKTOR ÖĞRETİM ÜYESİ")</f>
        <v>0</v>
      </c>
      <c r="AB38" s="87">
        <f>COUNTIFS(ILAN!$C$2:$C$816,C38,ILAN!$D$2:$D$816,"DOKTOR ÖĞRETİM ÜYESİ")</f>
        <v>0</v>
      </c>
      <c r="AC38" s="94" t="s">
        <v>158</v>
      </c>
      <c r="AD38" s="85">
        <f>COUNTIFS(DOLUKADROLAR!$H$2:$H$988,C38,DOLUKADROLAR!$A$2:$A$988,"DERSÖĞRETİM GÖREVLİSİ")</f>
        <v>0</v>
      </c>
      <c r="AE38" s="86">
        <f>COUNTIFS(AKTARIM!$C$2:$C$823,C38,AKTARIM!$D$2:$D$823,"DERSÖĞRETİM GÖREVLİSİ")</f>
        <v>0</v>
      </c>
      <c r="AF38" s="87">
        <f>COUNTIFS(ILAN!$C$2:$C$816,C38,ILAN!$D$2:$D$816,"DERSÖĞRETİM GÖREVLİSİ")</f>
        <v>0</v>
      </c>
      <c r="AG38" s="94" t="s">
        <v>158</v>
      </c>
      <c r="AH38" s="89"/>
      <c r="AI38" s="86">
        <f>COUNTIFS(DOLUKADROLAR!$H$2:$H$988,C38,DOLUKADROLAR!$A$2:$A$988,"UYGÖĞRETİM GÖREVLİSİ")</f>
        <v>0</v>
      </c>
      <c r="AJ38" s="86">
        <f>COUNTIFS(AKTARIM!$C$2:$C$823,C38,AKTARIM!$D$2:$D$823,"UYGÖĞRETİM GÖREVLİSİ")</f>
        <v>0</v>
      </c>
      <c r="AK38" s="86">
        <f>COUNTIFS(ILAN!$C$2:$C$816,C38,ILAN!$D$2:$D$816,"UYGÖĞRETİM GÖREVLİSİ")</f>
        <v>0</v>
      </c>
      <c r="AL38" s="86">
        <f>COUNTIFS(DOLUKADROLAR!$H$2:$H$988,C38,DOLUKADROLAR!$A$2:$A$988,"ARAŞTIRMA GÖREVLİSİ")</f>
        <v>0</v>
      </c>
      <c r="AM38" s="86">
        <f>COUNTIFS(AKTARIM!$C$2:$C$823,C38,AKTARIM!$D$2:$D$823,"ARAŞTIRMA GÖREVLİSİ")</f>
        <v>0</v>
      </c>
      <c r="AN38" s="86">
        <f>COUNTIFS(ILAN!$C$2:$C$816,C38,ILAN!$D$2:$D$816,"ARAŞTIRMA GÖREVLİSİ")</f>
        <v>0</v>
      </c>
      <c r="AO38" s="90"/>
      <c r="AP38" s="91" t="s">
        <v>158</v>
      </c>
      <c r="AQ38" s="91" t="s">
        <v>158</v>
      </c>
      <c r="AR38" s="91" t="s">
        <v>158</v>
      </c>
      <c r="AS38" s="91" t="s">
        <v>158</v>
      </c>
      <c r="AT38" s="92" t="s">
        <v>158</v>
      </c>
      <c r="AU38" s="92" t="s">
        <v>158</v>
      </c>
      <c r="AV38" s="93"/>
      <c r="AW38" s="133">
        <f>COUNTIFS(NORMDUYURU!$C$2:$C$709,C38,NORMDUYURU!$D$2:$D$709,"PROFESÖR")</f>
        <v>0</v>
      </c>
      <c r="AX38" s="165">
        <f>COUNTIFS(NORMDISITALEP!$C$2:$C$847,C38,NORMDISITALEP!$D$2:$D$847,"PROFESÖR")</f>
        <v>0</v>
      </c>
      <c r="AY38" s="135" t="s">
        <v>158</v>
      </c>
      <c r="AZ38" s="133">
        <f>COUNTIFS(NORMDUYURU!$C$2:$C$709,C38,NORMDUYURU!$D$2:$D$709,"DOÇENT")</f>
        <v>0</v>
      </c>
      <c r="BA38" s="165">
        <f>COUNTIFS(NORMDISITALEP!$C$2:$C$847,C38,NORMDISITALEP!$D$2:$D$847,"DOÇENT")</f>
        <v>0</v>
      </c>
      <c r="BB38" s="135" t="s">
        <v>158</v>
      </c>
      <c r="BC38" s="133">
        <f>COUNTIFS(NORMDUYURU!$C$2:$C$709,C38,NORMDUYURU!$D$2:$D$709,"DOKTOR ÖĞRETİM ÜYESİ")</f>
        <v>0</v>
      </c>
      <c r="BD38" s="165">
        <f>COUNTIFS(NORMDISITALEP!$C$2:$C$847,C38,NORMDISITALEP!$D$2:$D$847,"DOKTOR ÖĞRETİM ÜYESİ")</f>
        <v>0</v>
      </c>
      <c r="BE38" s="135" t="s">
        <v>158</v>
      </c>
      <c r="BF38" s="133">
        <f>COUNTIFS(NORMDUYURU!$C$2:$C$709,C38,NORMDUYURU!$D$2:$D$709,"DERSÖĞRETİM GÖREVLİSİ")</f>
        <v>0</v>
      </c>
      <c r="BG38" s="165">
        <f>COUNTIFS(NORMDISITALEP!$C$2:$C$847,C38,NORMDISITALEP!$D$2:$D$847,"DERSÖĞRETİM GÖREVLİSİ")</f>
        <v>0</v>
      </c>
      <c r="BH38" s="135" t="s">
        <v>158</v>
      </c>
      <c r="BI38" s="123">
        <f>COUNTIFS(NORMDUYURU!$C$2:$C$709,C38,NORMDUYURU!$D$2:$D$709,"UYGÖĞRETİM GÖREVLİSİ")</f>
        <v>0</v>
      </c>
      <c r="BJ38" s="123">
        <f>COUNTIFS(NORMDUYURU!$C$2:$C$709,C38,NORMDUYURU!$D$2:$D$709,"ARAŞTIRMA GÖREVLİSİ")</f>
        <v>0</v>
      </c>
    </row>
    <row r="39" spans="1:62" s="5" customFormat="1" ht="124.5" customHeight="1">
      <c r="A39" s="111"/>
      <c r="B39" s="112"/>
      <c r="C39" s="113" t="s">
        <v>136</v>
      </c>
      <c r="D39" s="86">
        <f>COUNTIFS(DOLUKADROLAR!$H$2:$H$988,C39,DOLUKADROLAR!$A$2:$A$988,"PROFESÖR")+COUNTIFS(DOLUKADROLAR!$H$2:$H$988,C39,DOLUKADROLAR!$A$2:$A$988,"DOÇENT")+COUNTIFS(DOLUKADROLAR!$H$2:$H$988,C39,DOLUKADROLAR!$A$2:$A$988,"DOKTOR ÖĞRETİM ÜYESİ")</f>
        <v>0</v>
      </c>
      <c r="E39" s="86">
        <f>COUNTIFS(DOLUKADROLAR!$H$2:$H$988,C39,DOLUKADROLAR!$A$2:$A$988,"DERSÖĞRETİM GÖREVLİSİ")</f>
        <v>0</v>
      </c>
      <c r="F39" s="109" t="s">
        <v>158</v>
      </c>
      <c r="G39" s="30" t="s">
        <v>158</v>
      </c>
      <c r="H39" s="86" t="s">
        <v>158</v>
      </c>
      <c r="I39" s="109" t="s">
        <v>158</v>
      </c>
      <c r="J39" s="30" t="s">
        <v>158</v>
      </c>
      <c r="K39" s="86" t="s">
        <v>158</v>
      </c>
      <c r="L39" s="31"/>
      <c r="M39" s="127">
        <f>COUNTIFS(DOLUKADROLAR!$H$2:$H$988,C39,DOLUKADROLAR!$A$2:$A$988,"PROFESÖR")+COUNTIFS(DOLUKADROLAR!$H$2:$H$988,C39,DOLUKADROLAR!$A$2:$A$988,"DOÇENT")+COUNTIFS(DOLUKADROLAR!$H$2:$H$988,C39,DOLUKADROLAR!$A$2:$A$988,"DOKTOR ÖĞRETİM ÜYESİ")+COUNTIFS(DOLUKADROLAR!$H$2:$H$988,C39,DOLUKADROLAR!$A$2:$A$988,"DERSÖĞRETİM GÖREVLİSİ")+COUNTIFS(DOLUKADROLAR!$H$2:$H$988,C39,DOLUKADROLAR!$A$2:$A$988,"UYGÖĞRETİM GÖREVLİSİ")+COUNTIFS(DOLUKADROLAR!$H$2:$H$988,C39,DOLUKADROLAR!$A$2:$A$988,"ARAŞTIRMA GÖREVLİSİ")</f>
        <v>0</v>
      </c>
      <c r="N39" s="84" t="s">
        <v>158</v>
      </c>
      <c r="O39" s="107" t="s">
        <v>158</v>
      </c>
      <c r="P39" s="84" t="s">
        <v>158</v>
      </c>
      <c r="Q39" s="171" t="s">
        <v>158</v>
      </c>
      <c r="R39" s="85">
        <f>COUNTIFS(DOLUKADROLAR!$H$2:$H$988,C39,DOLUKADROLAR!$A$2:$A$988,"PROFESÖR")</f>
        <v>0</v>
      </c>
      <c r="S39" s="86">
        <f>COUNTIFS(AKTARIM!$C$2:$C$823,C39,AKTARIM!$D$2:$D$823,"PROFESÖR")</f>
        <v>0</v>
      </c>
      <c r="T39" s="87">
        <f>COUNTIFS(ILAN!$C$2:$C$816,C39,ILAN!$D$2:$D$816,"PROFESÖR")</f>
        <v>0</v>
      </c>
      <c r="U39" s="94" t="s">
        <v>158</v>
      </c>
      <c r="V39" s="85">
        <f>COUNTIFS(DOLUKADROLAR!$H$2:$H$988,C39,DOLUKADROLAR!$A$2:$A$988,"DOÇENT")</f>
        <v>0</v>
      </c>
      <c r="W39" s="86">
        <f>COUNTIFS(AKTARIM!$C$2:$C$823,C39,AKTARIM!$D$2:$D$823,"DOÇENT")</f>
        <v>0</v>
      </c>
      <c r="X39" s="87">
        <f>COUNTIFS(ILAN!$C$2:$C$816,C39,ILAN!$D$2:$D$816,"DOÇENT")</f>
        <v>0</v>
      </c>
      <c r="Y39" s="94" t="s">
        <v>158</v>
      </c>
      <c r="Z39" s="85">
        <f>COUNTIFS(DOLUKADROLAR!$H$2:$H$988,C39,DOLUKADROLAR!$A$2:$A$988,"DOKTOR ÖĞRETİM ÜYESİ")</f>
        <v>0</v>
      </c>
      <c r="AA39" s="86">
        <f>COUNTIFS(AKTARIM!$C$2:$C$823,C39,AKTARIM!$D$2:$D$823,"DOKTOR ÖĞRETİM ÜYESİ")</f>
        <v>0</v>
      </c>
      <c r="AB39" s="87">
        <f>COUNTIFS(ILAN!$C$2:$C$816,C39,ILAN!$D$2:$D$816,"DOKTOR ÖĞRETİM ÜYESİ")</f>
        <v>0</v>
      </c>
      <c r="AC39" s="94" t="s">
        <v>158</v>
      </c>
      <c r="AD39" s="85">
        <f>COUNTIFS(DOLUKADROLAR!$H$2:$H$988,C39,DOLUKADROLAR!$A$2:$A$988,"DERSÖĞRETİM GÖREVLİSİ")</f>
        <v>0</v>
      </c>
      <c r="AE39" s="86">
        <f>COUNTIFS(AKTARIM!$C$2:$C$823,C39,AKTARIM!$D$2:$D$823,"DERSÖĞRETİM GÖREVLİSİ")</f>
        <v>0</v>
      </c>
      <c r="AF39" s="87">
        <f>COUNTIFS(ILAN!$C$2:$C$816,C39,ILAN!$D$2:$D$816,"DERSÖĞRETİM GÖREVLİSİ")</f>
        <v>0</v>
      </c>
      <c r="AG39" s="94" t="s">
        <v>158</v>
      </c>
      <c r="AH39" s="89"/>
      <c r="AI39" s="86">
        <f>COUNTIFS(DOLUKADROLAR!$H$2:$H$988,C39,DOLUKADROLAR!$A$2:$A$988,"UYGÖĞRETİM GÖREVLİSİ")</f>
        <v>0</v>
      </c>
      <c r="AJ39" s="86">
        <f>COUNTIFS(AKTARIM!$C$2:$C$823,C39,AKTARIM!$D$2:$D$823,"UYGÖĞRETİM GÖREVLİSİ")</f>
        <v>0</v>
      </c>
      <c r="AK39" s="86">
        <f>COUNTIFS(ILAN!$C$2:$C$816,C39,ILAN!$D$2:$D$816,"UYGÖĞRETİM GÖREVLİSİ")</f>
        <v>0</v>
      </c>
      <c r="AL39" s="86">
        <f>COUNTIFS(DOLUKADROLAR!$H$2:$H$988,C39,DOLUKADROLAR!$A$2:$A$988,"ARAŞTIRMA GÖREVLİSİ")</f>
        <v>0</v>
      </c>
      <c r="AM39" s="86">
        <f>COUNTIFS(AKTARIM!$C$2:$C$823,C39,AKTARIM!$D$2:$D$823,"ARAŞTIRMA GÖREVLİSİ")</f>
        <v>0</v>
      </c>
      <c r="AN39" s="86">
        <f>COUNTIFS(ILAN!$C$2:$C$816,C39,ILAN!$D$2:$D$816,"ARAŞTIRMA GÖREVLİSİ")</f>
        <v>0</v>
      </c>
      <c r="AO39" s="90"/>
      <c r="AP39" s="91" t="s">
        <v>158</v>
      </c>
      <c r="AQ39" s="91" t="s">
        <v>158</v>
      </c>
      <c r="AR39" s="91" t="s">
        <v>158</v>
      </c>
      <c r="AS39" s="91" t="s">
        <v>158</v>
      </c>
      <c r="AT39" s="92" t="s">
        <v>158</v>
      </c>
      <c r="AU39" s="92" t="s">
        <v>158</v>
      </c>
      <c r="AV39" s="93"/>
      <c r="AW39" s="133">
        <f>COUNTIFS(NORMDUYURU!$C$2:$C$709,C39,NORMDUYURU!$D$2:$D$709,"PROFESÖR")</f>
        <v>0</v>
      </c>
      <c r="AX39" s="165">
        <f>COUNTIFS(NORMDISITALEP!$C$2:$C$847,C39,NORMDISITALEP!$D$2:$D$847,"PROFESÖR")</f>
        <v>0</v>
      </c>
      <c r="AY39" s="135" t="s">
        <v>158</v>
      </c>
      <c r="AZ39" s="133">
        <f>COUNTIFS(NORMDUYURU!$C$2:$C$709,C39,NORMDUYURU!$D$2:$D$709,"DOÇENT")</f>
        <v>0</v>
      </c>
      <c r="BA39" s="165">
        <f>COUNTIFS(NORMDISITALEP!$C$2:$C$847,C39,NORMDISITALEP!$D$2:$D$847,"DOÇENT")</f>
        <v>0</v>
      </c>
      <c r="BB39" s="135" t="s">
        <v>158</v>
      </c>
      <c r="BC39" s="133">
        <f>COUNTIFS(NORMDUYURU!$C$2:$C$709,C39,NORMDUYURU!$D$2:$D$709,"DOKTOR ÖĞRETİM ÜYESİ")</f>
        <v>0</v>
      </c>
      <c r="BD39" s="165">
        <f>COUNTIFS(NORMDISITALEP!$C$2:$C$847,C39,NORMDISITALEP!$D$2:$D$847,"DOKTOR ÖĞRETİM ÜYESİ")</f>
        <v>0</v>
      </c>
      <c r="BE39" s="135" t="s">
        <v>158</v>
      </c>
      <c r="BF39" s="133">
        <f>COUNTIFS(NORMDUYURU!$C$2:$C$709,C39,NORMDUYURU!$D$2:$D$709,"DERSÖĞRETİM GÖREVLİSİ")</f>
        <v>0</v>
      </c>
      <c r="BG39" s="165">
        <f>COUNTIFS(NORMDISITALEP!$C$2:$C$847,C39,NORMDISITALEP!$D$2:$D$847,"DERSÖĞRETİM GÖREVLİSİ")</f>
        <v>0</v>
      </c>
      <c r="BH39" s="135" t="s">
        <v>158</v>
      </c>
      <c r="BI39" s="123">
        <f>COUNTIFS(NORMDUYURU!$C$2:$C$709,C39,NORMDUYURU!$D$2:$D$709,"UYGÖĞRETİM GÖREVLİSİ")</f>
        <v>0</v>
      </c>
      <c r="BJ39" s="123">
        <f>COUNTIFS(NORMDUYURU!$C$2:$C$709,C39,NORMDUYURU!$D$2:$D$709,"ARAŞTIRMA GÖREVLİSİ")</f>
        <v>0</v>
      </c>
    </row>
    <row r="40" spans="1:62" s="5" customFormat="1" ht="124.5" customHeight="1">
      <c r="A40" s="111"/>
      <c r="B40" s="112"/>
      <c r="C40" s="113" t="s">
        <v>138</v>
      </c>
      <c r="D40" s="86">
        <f>COUNTIFS(DOLUKADROLAR!$H$2:$H$988,C40,DOLUKADROLAR!$A$2:$A$988,"PROFESÖR")+COUNTIFS(DOLUKADROLAR!$H$2:$H$988,C40,DOLUKADROLAR!$A$2:$A$988,"DOÇENT")+COUNTIFS(DOLUKADROLAR!$H$2:$H$988,C40,DOLUKADROLAR!$A$2:$A$988,"DOKTOR ÖĞRETİM ÜYESİ")</f>
        <v>0</v>
      </c>
      <c r="E40" s="86">
        <f>COUNTIFS(DOLUKADROLAR!$H$2:$H$988,C40,DOLUKADROLAR!$A$2:$A$988,"DERSÖĞRETİM GÖREVLİSİ")</f>
        <v>0</v>
      </c>
      <c r="F40" s="109" t="s">
        <v>158</v>
      </c>
      <c r="G40" s="30" t="s">
        <v>158</v>
      </c>
      <c r="H40" s="86" t="s">
        <v>158</v>
      </c>
      <c r="I40" s="109" t="s">
        <v>158</v>
      </c>
      <c r="J40" s="30" t="s">
        <v>158</v>
      </c>
      <c r="K40" s="86" t="s">
        <v>158</v>
      </c>
      <c r="L40" s="31"/>
      <c r="M40" s="127">
        <f>COUNTIFS(DOLUKADROLAR!$H$2:$H$988,C40,DOLUKADROLAR!$A$2:$A$988,"PROFESÖR")+COUNTIFS(DOLUKADROLAR!$H$2:$H$988,C40,DOLUKADROLAR!$A$2:$A$988,"DOÇENT")+COUNTIFS(DOLUKADROLAR!$H$2:$H$988,C40,DOLUKADROLAR!$A$2:$A$988,"DOKTOR ÖĞRETİM ÜYESİ")+COUNTIFS(DOLUKADROLAR!$H$2:$H$988,C40,DOLUKADROLAR!$A$2:$A$988,"DERSÖĞRETİM GÖREVLİSİ")+COUNTIFS(DOLUKADROLAR!$H$2:$H$988,C40,DOLUKADROLAR!$A$2:$A$988,"UYGÖĞRETİM GÖREVLİSİ")+COUNTIFS(DOLUKADROLAR!$H$2:$H$988,C40,DOLUKADROLAR!$A$2:$A$988,"ARAŞTIRMA GÖREVLİSİ")</f>
        <v>0</v>
      </c>
      <c r="N40" s="84" t="s">
        <v>158</v>
      </c>
      <c r="O40" s="107" t="s">
        <v>158</v>
      </c>
      <c r="P40" s="84" t="s">
        <v>158</v>
      </c>
      <c r="Q40" s="171" t="s">
        <v>158</v>
      </c>
      <c r="R40" s="85">
        <f>COUNTIFS(DOLUKADROLAR!$H$2:$H$988,C40,DOLUKADROLAR!$A$2:$A$988,"PROFESÖR")</f>
        <v>0</v>
      </c>
      <c r="S40" s="86">
        <f>COUNTIFS(AKTARIM!$C$2:$C$823,C40,AKTARIM!$D$2:$D$823,"PROFESÖR")</f>
        <v>0</v>
      </c>
      <c r="T40" s="87">
        <f>COUNTIFS(ILAN!$C$2:$C$816,C40,ILAN!$D$2:$D$816,"PROFESÖR")</f>
        <v>0</v>
      </c>
      <c r="U40" s="94" t="s">
        <v>158</v>
      </c>
      <c r="V40" s="85">
        <f>COUNTIFS(DOLUKADROLAR!$H$2:$H$988,C40,DOLUKADROLAR!$A$2:$A$988,"DOÇENT")</f>
        <v>0</v>
      </c>
      <c r="W40" s="86">
        <f>COUNTIFS(AKTARIM!$C$2:$C$823,C40,AKTARIM!$D$2:$D$823,"DOÇENT")</f>
        <v>0</v>
      </c>
      <c r="X40" s="87">
        <f>COUNTIFS(ILAN!$C$2:$C$816,C40,ILAN!$D$2:$D$816,"DOÇENT")</f>
        <v>0</v>
      </c>
      <c r="Y40" s="94" t="s">
        <v>158</v>
      </c>
      <c r="Z40" s="85">
        <f>COUNTIFS(DOLUKADROLAR!$H$2:$H$988,C40,DOLUKADROLAR!$A$2:$A$988,"DOKTOR ÖĞRETİM ÜYESİ")</f>
        <v>0</v>
      </c>
      <c r="AA40" s="86">
        <f>COUNTIFS(AKTARIM!$C$2:$C$823,C40,AKTARIM!$D$2:$D$823,"DOKTOR ÖĞRETİM ÜYESİ")</f>
        <v>0</v>
      </c>
      <c r="AB40" s="87">
        <f>COUNTIFS(ILAN!$C$2:$C$816,C40,ILAN!$D$2:$D$816,"DOKTOR ÖĞRETİM ÜYESİ")</f>
        <v>0</v>
      </c>
      <c r="AC40" s="94" t="s">
        <v>158</v>
      </c>
      <c r="AD40" s="85">
        <f>COUNTIFS(DOLUKADROLAR!$H$2:$H$988,C40,DOLUKADROLAR!$A$2:$A$988,"DERSÖĞRETİM GÖREVLİSİ")</f>
        <v>0</v>
      </c>
      <c r="AE40" s="86">
        <f>COUNTIFS(AKTARIM!$C$2:$C$823,C40,AKTARIM!$D$2:$D$823,"DERSÖĞRETİM GÖREVLİSİ")</f>
        <v>0</v>
      </c>
      <c r="AF40" s="87">
        <f>COUNTIFS(ILAN!$C$2:$C$816,C40,ILAN!$D$2:$D$816,"DERSÖĞRETİM GÖREVLİSİ")</f>
        <v>0</v>
      </c>
      <c r="AG40" s="94" t="s">
        <v>158</v>
      </c>
      <c r="AH40" s="89"/>
      <c r="AI40" s="86">
        <f>COUNTIFS(DOLUKADROLAR!$H$2:$H$988,C40,DOLUKADROLAR!$A$2:$A$988,"UYGÖĞRETİM GÖREVLİSİ")</f>
        <v>0</v>
      </c>
      <c r="AJ40" s="86">
        <f>COUNTIFS(AKTARIM!$C$2:$C$823,C40,AKTARIM!$D$2:$D$823,"UYGÖĞRETİM GÖREVLİSİ")</f>
        <v>0</v>
      </c>
      <c r="AK40" s="86">
        <f>COUNTIFS(ILAN!$C$2:$C$816,C40,ILAN!$D$2:$D$816,"UYGÖĞRETİM GÖREVLİSİ")</f>
        <v>0</v>
      </c>
      <c r="AL40" s="86">
        <f>COUNTIFS(DOLUKADROLAR!$H$2:$H$988,C40,DOLUKADROLAR!$A$2:$A$988,"ARAŞTIRMA GÖREVLİSİ")</f>
        <v>0</v>
      </c>
      <c r="AM40" s="86">
        <f>COUNTIFS(AKTARIM!$C$2:$C$823,C40,AKTARIM!$D$2:$D$823,"ARAŞTIRMA GÖREVLİSİ")</f>
        <v>0</v>
      </c>
      <c r="AN40" s="86">
        <f>COUNTIFS(ILAN!$C$2:$C$816,C40,ILAN!$D$2:$D$816,"ARAŞTIRMA GÖREVLİSİ")</f>
        <v>0</v>
      </c>
      <c r="AO40" s="90"/>
      <c r="AP40" s="91" t="s">
        <v>158</v>
      </c>
      <c r="AQ40" s="91" t="s">
        <v>158</v>
      </c>
      <c r="AR40" s="91" t="s">
        <v>158</v>
      </c>
      <c r="AS40" s="91" t="s">
        <v>158</v>
      </c>
      <c r="AT40" s="92" t="s">
        <v>158</v>
      </c>
      <c r="AU40" s="92" t="s">
        <v>158</v>
      </c>
      <c r="AV40" s="93"/>
      <c r="AW40" s="133">
        <f>COUNTIFS(NORMDUYURU!$C$2:$C$709,C40,NORMDUYURU!$D$2:$D$709,"PROFESÖR")</f>
        <v>0</v>
      </c>
      <c r="AX40" s="165">
        <f>COUNTIFS(NORMDISITALEP!$C$2:$C$847,C40,NORMDISITALEP!$D$2:$D$847,"PROFESÖR")</f>
        <v>0</v>
      </c>
      <c r="AY40" s="135" t="s">
        <v>158</v>
      </c>
      <c r="AZ40" s="133">
        <f>COUNTIFS(NORMDUYURU!$C$2:$C$709,C40,NORMDUYURU!$D$2:$D$709,"DOÇENT")</f>
        <v>0</v>
      </c>
      <c r="BA40" s="165">
        <f>COUNTIFS(NORMDISITALEP!$C$2:$C$847,C40,NORMDISITALEP!$D$2:$D$847,"DOÇENT")</f>
        <v>0</v>
      </c>
      <c r="BB40" s="135" t="s">
        <v>158</v>
      </c>
      <c r="BC40" s="133">
        <f>COUNTIFS(NORMDUYURU!$C$2:$C$709,C40,NORMDUYURU!$D$2:$D$709,"DOKTOR ÖĞRETİM ÜYESİ")</f>
        <v>0</v>
      </c>
      <c r="BD40" s="165">
        <f>COUNTIFS(NORMDISITALEP!$C$2:$C$847,C40,NORMDISITALEP!$D$2:$D$847,"DOKTOR ÖĞRETİM ÜYESİ")</f>
        <v>0</v>
      </c>
      <c r="BE40" s="135" t="s">
        <v>158</v>
      </c>
      <c r="BF40" s="133">
        <f>COUNTIFS(NORMDUYURU!$C$2:$C$709,C40,NORMDUYURU!$D$2:$D$709,"DERSÖĞRETİM GÖREVLİSİ")</f>
        <v>0</v>
      </c>
      <c r="BG40" s="165">
        <f>COUNTIFS(NORMDISITALEP!$C$2:$C$847,C40,NORMDISITALEP!$D$2:$D$847,"DERSÖĞRETİM GÖREVLİSİ")</f>
        <v>0</v>
      </c>
      <c r="BH40" s="135" t="s">
        <v>158</v>
      </c>
      <c r="BI40" s="123">
        <f>COUNTIFS(NORMDUYURU!$C$2:$C$709,C40,NORMDUYURU!$D$2:$D$709,"UYGÖĞRETİM GÖREVLİSİ")</f>
        <v>0</v>
      </c>
      <c r="BJ40" s="123">
        <f>COUNTIFS(NORMDUYURU!$C$2:$C$709,C40,NORMDUYURU!$D$2:$D$709,"ARAŞTIRMA GÖREVLİSİ")</f>
        <v>0</v>
      </c>
    </row>
    <row r="41" spans="1:62" s="5" customFormat="1" ht="124.5" customHeight="1">
      <c r="A41" s="111"/>
      <c r="B41" s="112"/>
      <c r="C41" s="113" t="s">
        <v>161</v>
      </c>
      <c r="D41" s="86">
        <f>COUNTIFS(DOLUKADROLAR!$H$2:$H$988,C41,DOLUKADROLAR!$A$2:$A$988,"PROFESÖR")+COUNTIFS(DOLUKADROLAR!$H$2:$H$988,C41,DOLUKADROLAR!$A$2:$A$988,"DOÇENT")+COUNTIFS(DOLUKADROLAR!$H$2:$H$988,C41,DOLUKADROLAR!$A$2:$A$988,"DOKTOR ÖĞRETİM ÜYESİ")</f>
        <v>0</v>
      </c>
      <c r="E41" s="86">
        <f>COUNTIFS(DOLUKADROLAR!$H$2:$H$988,C41,DOLUKADROLAR!$A$2:$A$988,"DERSÖĞRETİM GÖREVLİSİ")</f>
        <v>0</v>
      </c>
      <c r="F41" s="109" t="s">
        <v>158</v>
      </c>
      <c r="G41" s="30" t="s">
        <v>158</v>
      </c>
      <c r="H41" s="86" t="s">
        <v>158</v>
      </c>
      <c r="I41" s="109" t="s">
        <v>158</v>
      </c>
      <c r="J41" s="30" t="s">
        <v>158</v>
      </c>
      <c r="K41" s="86" t="s">
        <v>158</v>
      </c>
      <c r="L41" s="31"/>
      <c r="M41" s="127">
        <f>COUNTIFS(DOLUKADROLAR!$H$2:$H$988,C41,DOLUKADROLAR!$A$2:$A$988,"PROFESÖR")+COUNTIFS(DOLUKADROLAR!$H$2:$H$988,C41,DOLUKADROLAR!$A$2:$A$988,"DOÇENT")+COUNTIFS(DOLUKADROLAR!$H$2:$H$988,C41,DOLUKADROLAR!$A$2:$A$988,"DOKTOR ÖĞRETİM ÜYESİ")+COUNTIFS(DOLUKADROLAR!$H$2:$H$988,C41,DOLUKADROLAR!$A$2:$A$988,"DERSÖĞRETİM GÖREVLİSİ")+COUNTIFS(DOLUKADROLAR!$H$2:$H$988,C41,DOLUKADROLAR!$A$2:$A$988,"UYGÖĞRETİM GÖREVLİSİ")+COUNTIFS(DOLUKADROLAR!$H$2:$H$988,C41,DOLUKADROLAR!$A$2:$A$988,"ARAŞTIRMA GÖREVLİSİ")</f>
        <v>0</v>
      </c>
      <c r="N41" s="84" t="s">
        <v>158</v>
      </c>
      <c r="O41" s="107" t="s">
        <v>158</v>
      </c>
      <c r="P41" s="84" t="s">
        <v>158</v>
      </c>
      <c r="Q41" s="171" t="s">
        <v>158</v>
      </c>
      <c r="R41" s="85">
        <f>COUNTIFS(DOLUKADROLAR!$H$2:$H$988,C41,DOLUKADROLAR!$A$2:$A$988,"PROFESÖR")</f>
        <v>0</v>
      </c>
      <c r="S41" s="86">
        <f>COUNTIFS(AKTARIM!$C$2:$C$823,C41,AKTARIM!$D$2:$D$823,"PROFESÖR")</f>
        <v>0</v>
      </c>
      <c r="T41" s="87">
        <f>COUNTIFS(ILAN!$C$2:$C$816,C41,ILAN!$D$2:$D$816,"PROFESÖR")</f>
        <v>0</v>
      </c>
      <c r="U41" s="94" t="s">
        <v>158</v>
      </c>
      <c r="V41" s="85">
        <f>COUNTIFS(DOLUKADROLAR!$H$2:$H$988,C41,DOLUKADROLAR!$A$2:$A$988,"DOÇENT")</f>
        <v>0</v>
      </c>
      <c r="W41" s="86">
        <f>COUNTIFS(AKTARIM!$C$2:$C$823,C41,AKTARIM!$D$2:$D$823,"DOÇENT")</f>
        <v>0</v>
      </c>
      <c r="X41" s="87">
        <f>COUNTIFS(ILAN!$C$2:$C$816,C41,ILAN!$D$2:$D$816,"DOÇENT")</f>
        <v>0</v>
      </c>
      <c r="Y41" s="94" t="s">
        <v>158</v>
      </c>
      <c r="Z41" s="85">
        <f>COUNTIFS(DOLUKADROLAR!$H$2:$H$988,C41,DOLUKADROLAR!$A$2:$A$988,"DOKTOR ÖĞRETİM ÜYESİ")</f>
        <v>0</v>
      </c>
      <c r="AA41" s="86">
        <f>COUNTIFS(AKTARIM!$C$2:$C$823,C41,AKTARIM!$D$2:$D$823,"DOKTOR ÖĞRETİM ÜYESİ")</f>
        <v>0</v>
      </c>
      <c r="AB41" s="87">
        <f>COUNTIFS(ILAN!$C$2:$C$816,C41,ILAN!$D$2:$D$816,"DOKTOR ÖĞRETİM ÜYESİ")</f>
        <v>0</v>
      </c>
      <c r="AC41" s="94" t="s">
        <v>158</v>
      </c>
      <c r="AD41" s="85">
        <f>COUNTIFS(DOLUKADROLAR!$H$2:$H$988,C41,DOLUKADROLAR!$A$2:$A$988,"DERSÖĞRETİM GÖREVLİSİ")</f>
        <v>0</v>
      </c>
      <c r="AE41" s="86">
        <f>COUNTIFS(AKTARIM!$C$2:$C$823,C41,AKTARIM!$D$2:$D$823,"DERSÖĞRETİM GÖREVLİSİ")</f>
        <v>0</v>
      </c>
      <c r="AF41" s="87">
        <f>COUNTIFS(ILAN!$C$2:$C$816,C41,ILAN!$D$2:$D$816,"DERSÖĞRETİM GÖREVLİSİ")</f>
        <v>0</v>
      </c>
      <c r="AG41" s="94" t="s">
        <v>158</v>
      </c>
      <c r="AH41" s="89"/>
      <c r="AI41" s="86">
        <f>COUNTIFS(DOLUKADROLAR!$H$2:$H$988,C41,DOLUKADROLAR!$A$2:$A$988,"UYGÖĞRETİM GÖREVLİSİ")</f>
        <v>0</v>
      </c>
      <c r="AJ41" s="86">
        <f>COUNTIFS(AKTARIM!$C$2:$C$823,C41,AKTARIM!$D$2:$D$823,"UYGÖĞRETİM GÖREVLİSİ")</f>
        <v>0</v>
      </c>
      <c r="AK41" s="86">
        <f>COUNTIFS(ILAN!$C$2:$C$816,C41,ILAN!$D$2:$D$816,"UYGÖĞRETİM GÖREVLİSİ")</f>
        <v>0</v>
      </c>
      <c r="AL41" s="86">
        <f>COUNTIFS(DOLUKADROLAR!$H$2:$H$988,C41,DOLUKADROLAR!$A$2:$A$988,"ARAŞTIRMA GÖREVLİSİ")</f>
        <v>0</v>
      </c>
      <c r="AM41" s="86">
        <f>COUNTIFS(AKTARIM!$C$2:$C$823,C41,AKTARIM!$D$2:$D$823,"ARAŞTIRMA GÖREVLİSİ")</f>
        <v>0</v>
      </c>
      <c r="AN41" s="86">
        <f>COUNTIFS(ILAN!$C$2:$C$816,C41,ILAN!$D$2:$D$816,"ARAŞTIRMA GÖREVLİSİ")</f>
        <v>0</v>
      </c>
      <c r="AO41" s="90"/>
      <c r="AP41" s="91" t="s">
        <v>158</v>
      </c>
      <c r="AQ41" s="91" t="s">
        <v>158</v>
      </c>
      <c r="AR41" s="91" t="s">
        <v>158</v>
      </c>
      <c r="AS41" s="91" t="s">
        <v>158</v>
      </c>
      <c r="AT41" s="92" t="s">
        <v>158</v>
      </c>
      <c r="AU41" s="92" t="s">
        <v>158</v>
      </c>
      <c r="AV41" s="93"/>
      <c r="AW41" s="133">
        <f>COUNTIFS(NORMDUYURU!$C$2:$C$709,C41,NORMDUYURU!$D$2:$D$709,"PROFESÖR")</f>
        <v>0</v>
      </c>
      <c r="AX41" s="165">
        <f>COUNTIFS(NORMDISITALEP!$C$2:$C$847,C41,NORMDISITALEP!$D$2:$D$847,"PROFESÖR")</f>
        <v>0</v>
      </c>
      <c r="AY41" s="135" t="s">
        <v>158</v>
      </c>
      <c r="AZ41" s="133">
        <f>COUNTIFS(NORMDUYURU!$C$2:$C$709,C41,NORMDUYURU!$D$2:$D$709,"DOÇENT")</f>
        <v>0</v>
      </c>
      <c r="BA41" s="165">
        <f>COUNTIFS(NORMDISITALEP!$C$2:$C$847,C41,NORMDISITALEP!$D$2:$D$847,"DOÇENT")</f>
        <v>0</v>
      </c>
      <c r="BB41" s="135" t="s">
        <v>158</v>
      </c>
      <c r="BC41" s="133">
        <f>COUNTIFS(NORMDUYURU!$C$2:$C$709,C41,NORMDUYURU!$D$2:$D$709,"DOKTOR ÖĞRETİM ÜYESİ")</f>
        <v>0</v>
      </c>
      <c r="BD41" s="165">
        <f>COUNTIFS(NORMDISITALEP!$C$2:$C$847,C41,NORMDISITALEP!$D$2:$D$847,"DOKTOR ÖĞRETİM ÜYESİ")</f>
        <v>0</v>
      </c>
      <c r="BE41" s="135" t="s">
        <v>158</v>
      </c>
      <c r="BF41" s="133">
        <f>COUNTIFS(NORMDUYURU!$C$2:$C$709,C41,NORMDUYURU!$D$2:$D$709,"DERSÖĞRETİM GÖREVLİSİ")</f>
        <v>0</v>
      </c>
      <c r="BG41" s="165">
        <f>COUNTIFS(NORMDISITALEP!$C$2:$C$847,C41,NORMDISITALEP!$D$2:$D$847,"DERSÖĞRETİM GÖREVLİSİ")</f>
        <v>0</v>
      </c>
      <c r="BH41" s="135" t="s">
        <v>158</v>
      </c>
      <c r="BI41" s="123">
        <f>COUNTIFS(NORMDUYURU!$C$2:$C$709,C41,NORMDUYURU!$D$2:$D$709,"UYGÖĞRETİM GÖREVLİSİ")</f>
        <v>0</v>
      </c>
      <c r="BJ41" s="123">
        <f>COUNTIFS(NORMDUYURU!$C$2:$C$709,C41,NORMDUYURU!$D$2:$D$709,"ARAŞTIRMA GÖREVLİSİ")</f>
        <v>0</v>
      </c>
    </row>
    <row r="42" spans="1:62" s="5" customFormat="1" ht="124.5" customHeight="1">
      <c r="A42" s="111"/>
      <c r="B42" s="112"/>
      <c r="C42" s="113" t="s">
        <v>216</v>
      </c>
      <c r="D42" s="86">
        <f>COUNTIFS(DOLUKADROLAR!$H$2:$H$988,C42,DOLUKADROLAR!$A$2:$A$988,"PROFESÖR")+COUNTIFS(DOLUKADROLAR!$H$2:$H$988,C42,DOLUKADROLAR!$A$2:$A$988,"DOÇENT")+COUNTIFS(DOLUKADROLAR!$H$2:$H$988,C42,DOLUKADROLAR!$A$2:$A$988,"DOKTOR ÖĞRETİM ÜYESİ")</f>
        <v>0</v>
      </c>
      <c r="E42" s="86">
        <f>COUNTIFS(DOLUKADROLAR!$H$2:$H$988,C42,DOLUKADROLAR!$A$2:$A$988,"DERSÖĞRETİM GÖREVLİSİ")</f>
        <v>0</v>
      </c>
      <c r="F42" s="109" t="s">
        <v>158</v>
      </c>
      <c r="G42" s="30" t="s">
        <v>158</v>
      </c>
      <c r="H42" s="86" t="s">
        <v>158</v>
      </c>
      <c r="I42" s="109" t="s">
        <v>158</v>
      </c>
      <c r="J42" s="30" t="s">
        <v>158</v>
      </c>
      <c r="K42" s="86" t="s">
        <v>158</v>
      </c>
      <c r="L42" s="31"/>
      <c r="M42" s="127">
        <f>COUNTIFS(DOLUKADROLAR!$H$2:$H$988,C42,DOLUKADROLAR!$A$2:$A$988,"PROFESÖR")+COUNTIFS(DOLUKADROLAR!$H$2:$H$988,C42,DOLUKADROLAR!$A$2:$A$988,"DOÇENT")+COUNTIFS(DOLUKADROLAR!$H$2:$H$988,C42,DOLUKADROLAR!$A$2:$A$988,"DOKTOR ÖĞRETİM ÜYESİ")+COUNTIFS(DOLUKADROLAR!$H$2:$H$988,C42,DOLUKADROLAR!$A$2:$A$988,"DERSÖĞRETİM GÖREVLİSİ")+COUNTIFS(DOLUKADROLAR!$H$2:$H$988,C42,DOLUKADROLAR!$A$2:$A$988,"UYGÖĞRETİM GÖREVLİSİ")+COUNTIFS(DOLUKADROLAR!$H$2:$H$988,C42,DOLUKADROLAR!$A$2:$A$988,"ARAŞTIRMA GÖREVLİSİ")</f>
        <v>0</v>
      </c>
      <c r="N42" s="84" t="s">
        <v>158</v>
      </c>
      <c r="O42" s="107" t="s">
        <v>158</v>
      </c>
      <c r="P42" s="84" t="s">
        <v>158</v>
      </c>
      <c r="Q42" s="171" t="s">
        <v>158</v>
      </c>
      <c r="R42" s="85">
        <f>COUNTIFS(DOLUKADROLAR!$H$2:$H$988,C42,DOLUKADROLAR!$A$2:$A$988,"PROFESÖR")</f>
        <v>0</v>
      </c>
      <c r="S42" s="86">
        <f>COUNTIFS(AKTARIM!$C$2:$C$823,C42,AKTARIM!$D$2:$D$823,"PROFESÖR")</f>
        <v>0</v>
      </c>
      <c r="T42" s="87">
        <f>COUNTIFS(ILAN!$C$2:$C$816,C42,ILAN!$D$2:$D$816,"PROFESÖR")</f>
        <v>0</v>
      </c>
      <c r="U42" s="94" t="s">
        <v>158</v>
      </c>
      <c r="V42" s="85">
        <f>COUNTIFS(DOLUKADROLAR!$H$2:$H$988,C42,DOLUKADROLAR!$A$2:$A$988,"DOÇENT")</f>
        <v>0</v>
      </c>
      <c r="W42" s="86">
        <f>COUNTIFS(AKTARIM!$C$2:$C$823,C42,AKTARIM!$D$2:$D$823,"DOÇENT")</f>
        <v>0</v>
      </c>
      <c r="X42" s="87">
        <f>COUNTIFS(ILAN!$C$2:$C$816,C42,ILAN!$D$2:$D$816,"DOÇENT")</f>
        <v>0</v>
      </c>
      <c r="Y42" s="94" t="s">
        <v>158</v>
      </c>
      <c r="Z42" s="85">
        <f>COUNTIFS(DOLUKADROLAR!$H$2:$H$988,C42,DOLUKADROLAR!$A$2:$A$988,"DOKTOR ÖĞRETİM ÜYESİ")</f>
        <v>0</v>
      </c>
      <c r="AA42" s="86">
        <f>COUNTIFS(AKTARIM!$C$2:$C$823,C42,AKTARIM!$D$2:$D$823,"DOKTOR ÖĞRETİM ÜYESİ")</f>
        <v>0</v>
      </c>
      <c r="AB42" s="87">
        <f>COUNTIFS(ILAN!$C$2:$C$816,C42,ILAN!$D$2:$D$816,"DOKTOR ÖĞRETİM ÜYESİ")</f>
        <v>0</v>
      </c>
      <c r="AC42" s="94" t="s">
        <v>158</v>
      </c>
      <c r="AD42" s="85">
        <f>COUNTIFS(DOLUKADROLAR!$H$2:$H$988,C42,DOLUKADROLAR!$A$2:$A$988,"DERSÖĞRETİM GÖREVLİSİ")</f>
        <v>0</v>
      </c>
      <c r="AE42" s="86">
        <f>COUNTIFS(AKTARIM!$C$2:$C$823,C42,AKTARIM!$D$2:$D$823,"DERSÖĞRETİM GÖREVLİSİ")</f>
        <v>0</v>
      </c>
      <c r="AF42" s="87">
        <f>COUNTIFS(ILAN!$C$2:$C$816,C42,ILAN!$D$2:$D$816,"DERSÖĞRETİM GÖREVLİSİ")</f>
        <v>0</v>
      </c>
      <c r="AG42" s="94" t="s">
        <v>158</v>
      </c>
      <c r="AH42" s="89"/>
      <c r="AI42" s="86">
        <f>COUNTIFS(DOLUKADROLAR!$H$2:$H$988,C42,DOLUKADROLAR!$A$2:$A$988,"UYGÖĞRETİM GÖREVLİSİ")</f>
        <v>0</v>
      </c>
      <c r="AJ42" s="86">
        <f>COUNTIFS(AKTARIM!$C$2:$C$823,C42,AKTARIM!$D$2:$D$823,"UYGÖĞRETİM GÖREVLİSİ")</f>
        <v>0</v>
      </c>
      <c r="AK42" s="86">
        <f>COUNTIFS(ILAN!$C$2:$C$816,C42,ILAN!$D$2:$D$816,"UYGÖĞRETİM GÖREVLİSİ")</f>
        <v>0</v>
      </c>
      <c r="AL42" s="86">
        <f>COUNTIFS(DOLUKADROLAR!$H$2:$H$988,C42,DOLUKADROLAR!$A$2:$A$988,"ARAŞTIRMA GÖREVLİSİ")</f>
        <v>0</v>
      </c>
      <c r="AM42" s="86">
        <f>COUNTIFS(AKTARIM!$C$2:$C$823,C42,AKTARIM!$D$2:$D$823,"ARAŞTIRMA GÖREVLİSİ")</f>
        <v>0</v>
      </c>
      <c r="AN42" s="86">
        <f>COUNTIFS(ILAN!$C$2:$C$816,C42,ILAN!$D$2:$D$816,"ARAŞTIRMA GÖREVLİSİ")</f>
        <v>0</v>
      </c>
      <c r="AO42" s="90"/>
      <c r="AP42" s="91" t="s">
        <v>158</v>
      </c>
      <c r="AQ42" s="91" t="s">
        <v>158</v>
      </c>
      <c r="AR42" s="91" t="s">
        <v>158</v>
      </c>
      <c r="AS42" s="91" t="s">
        <v>158</v>
      </c>
      <c r="AT42" s="92" t="s">
        <v>158</v>
      </c>
      <c r="AU42" s="92" t="s">
        <v>158</v>
      </c>
      <c r="AV42" s="93"/>
      <c r="AW42" s="133">
        <f>COUNTIFS(NORMDUYURU!$C$2:$C$709,C42,NORMDUYURU!$D$2:$D$709,"PROFESÖR")</f>
        <v>0</v>
      </c>
      <c r="AX42" s="165">
        <f>COUNTIFS(NORMDISITALEP!$C$2:$C$847,C42,NORMDISITALEP!$D$2:$D$847,"PROFESÖR")</f>
        <v>0</v>
      </c>
      <c r="AY42" s="135" t="s">
        <v>158</v>
      </c>
      <c r="AZ42" s="133">
        <f>COUNTIFS(NORMDUYURU!$C$2:$C$709,C42,NORMDUYURU!$D$2:$D$709,"DOÇENT")</f>
        <v>0</v>
      </c>
      <c r="BA42" s="165">
        <f>COUNTIFS(NORMDISITALEP!$C$2:$C$847,C42,NORMDISITALEP!$D$2:$D$847,"DOÇENT")</f>
        <v>0</v>
      </c>
      <c r="BB42" s="135" t="s">
        <v>158</v>
      </c>
      <c r="BC42" s="133">
        <f>COUNTIFS(NORMDUYURU!$C$2:$C$709,C42,NORMDUYURU!$D$2:$D$709,"DOKTOR ÖĞRETİM ÜYESİ")</f>
        <v>0</v>
      </c>
      <c r="BD42" s="165">
        <f>COUNTIFS(NORMDISITALEP!$C$2:$C$847,C42,NORMDISITALEP!$D$2:$D$847,"DOKTOR ÖĞRETİM ÜYESİ")</f>
        <v>0</v>
      </c>
      <c r="BE42" s="135" t="s">
        <v>158</v>
      </c>
      <c r="BF42" s="133">
        <f>COUNTIFS(NORMDUYURU!$C$2:$C$709,C42,NORMDUYURU!$D$2:$D$709,"DERSÖĞRETİM GÖREVLİSİ")</f>
        <v>0</v>
      </c>
      <c r="BG42" s="165">
        <f>COUNTIFS(NORMDISITALEP!$C$2:$C$847,C42,NORMDISITALEP!$D$2:$D$847,"DERSÖĞRETİM GÖREVLİSİ")</f>
        <v>0</v>
      </c>
      <c r="BH42" s="135" t="s">
        <v>158</v>
      </c>
      <c r="BI42" s="123">
        <f>COUNTIFS(NORMDUYURU!$C$2:$C$709,C42,NORMDUYURU!$D$2:$D$709,"UYGÖĞRETİM GÖREVLİSİ")</f>
        <v>0</v>
      </c>
      <c r="BJ42" s="123">
        <f>COUNTIFS(NORMDUYURU!$C$2:$C$709,C42,NORMDUYURU!$D$2:$D$709,"ARAŞTIRMA GÖREVLİSİ")</f>
        <v>0</v>
      </c>
    </row>
    <row r="43" spans="1:62" s="5" customFormat="1" ht="124.5" customHeight="1">
      <c r="A43" s="111"/>
      <c r="B43" s="112"/>
      <c r="C43" s="113" t="s">
        <v>160</v>
      </c>
      <c r="D43" s="86">
        <f>COUNTIFS(DOLUKADROLAR!$H$2:$H$988,C43,DOLUKADROLAR!$A$2:$A$988,"PROFESÖR")+COUNTIFS(DOLUKADROLAR!$H$2:$H$988,C43,DOLUKADROLAR!$A$2:$A$988,"DOÇENT")+COUNTIFS(DOLUKADROLAR!$H$2:$H$988,C43,DOLUKADROLAR!$A$2:$A$988,"DOKTOR ÖĞRETİM ÜYESİ")</f>
        <v>0</v>
      </c>
      <c r="E43" s="86">
        <f>COUNTIFS(DOLUKADROLAR!$H$2:$H$988,C43,DOLUKADROLAR!$A$2:$A$988,"DERSÖĞRETİM GÖREVLİSİ")</f>
        <v>0</v>
      </c>
      <c r="F43" s="109" t="s">
        <v>158</v>
      </c>
      <c r="G43" s="30" t="s">
        <v>158</v>
      </c>
      <c r="H43" s="86" t="s">
        <v>158</v>
      </c>
      <c r="I43" s="109" t="s">
        <v>158</v>
      </c>
      <c r="J43" s="30" t="s">
        <v>158</v>
      </c>
      <c r="K43" s="86" t="s">
        <v>158</v>
      </c>
      <c r="L43" s="31"/>
      <c r="M43" s="127">
        <f>COUNTIFS(DOLUKADROLAR!$H$2:$H$988,C43,DOLUKADROLAR!$A$2:$A$988,"PROFESÖR")+COUNTIFS(DOLUKADROLAR!$H$2:$H$988,C43,DOLUKADROLAR!$A$2:$A$988,"DOÇENT")+COUNTIFS(DOLUKADROLAR!$H$2:$H$988,C43,DOLUKADROLAR!$A$2:$A$988,"DOKTOR ÖĞRETİM ÜYESİ")+COUNTIFS(DOLUKADROLAR!$H$2:$H$988,C43,DOLUKADROLAR!$A$2:$A$988,"DERSÖĞRETİM GÖREVLİSİ")+COUNTIFS(DOLUKADROLAR!$H$2:$H$988,C43,DOLUKADROLAR!$A$2:$A$988,"UYGÖĞRETİM GÖREVLİSİ")+COUNTIFS(DOLUKADROLAR!$H$2:$H$988,C43,DOLUKADROLAR!$A$2:$A$988,"ARAŞTIRMA GÖREVLİSİ")</f>
        <v>0</v>
      </c>
      <c r="N43" s="84" t="s">
        <v>158</v>
      </c>
      <c r="O43" s="107" t="s">
        <v>158</v>
      </c>
      <c r="P43" s="84" t="s">
        <v>158</v>
      </c>
      <c r="Q43" s="171" t="s">
        <v>158</v>
      </c>
      <c r="R43" s="85">
        <f>COUNTIFS(DOLUKADROLAR!$H$2:$H$988,C43,DOLUKADROLAR!$A$2:$A$988,"PROFESÖR")</f>
        <v>0</v>
      </c>
      <c r="S43" s="86">
        <f>COUNTIFS(AKTARIM!$C$2:$C$823,C43,AKTARIM!$D$2:$D$823,"PROFESÖR")</f>
        <v>0</v>
      </c>
      <c r="T43" s="87">
        <f>COUNTIFS(ILAN!$C$2:$C$816,C43,ILAN!$D$2:$D$816,"PROFESÖR")</f>
        <v>0</v>
      </c>
      <c r="U43" s="94" t="s">
        <v>158</v>
      </c>
      <c r="V43" s="85">
        <f>COUNTIFS(DOLUKADROLAR!$H$2:$H$988,C43,DOLUKADROLAR!$A$2:$A$988,"DOÇENT")</f>
        <v>0</v>
      </c>
      <c r="W43" s="86">
        <f>COUNTIFS(AKTARIM!$C$2:$C$823,C43,AKTARIM!$D$2:$D$823,"DOÇENT")</f>
        <v>0</v>
      </c>
      <c r="X43" s="87">
        <f>COUNTIFS(ILAN!$C$2:$C$816,C43,ILAN!$D$2:$D$816,"DOÇENT")</f>
        <v>0</v>
      </c>
      <c r="Y43" s="94" t="s">
        <v>158</v>
      </c>
      <c r="Z43" s="85">
        <f>COUNTIFS(DOLUKADROLAR!$H$2:$H$988,C43,DOLUKADROLAR!$A$2:$A$988,"DOKTOR ÖĞRETİM ÜYESİ")</f>
        <v>0</v>
      </c>
      <c r="AA43" s="86">
        <f>COUNTIFS(AKTARIM!$C$2:$C$823,C43,AKTARIM!$D$2:$D$823,"DOKTOR ÖĞRETİM ÜYESİ")</f>
        <v>0</v>
      </c>
      <c r="AB43" s="87">
        <f>COUNTIFS(ILAN!$C$2:$C$816,C43,ILAN!$D$2:$D$816,"DOKTOR ÖĞRETİM ÜYESİ")</f>
        <v>0</v>
      </c>
      <c r="AC43" s="94" t="s">
        <v>158</v>
      </c>
      <c r="AD43" s="85">
        <f>COUNTIFS(DOLUKADROLAR!$H$2:$H$988,C43,DOLUKADROLAR!$A$2:$A$988,"DERSÖĞRETİM GÖREVLİSİ")</f>
        <v>0</v>
      </c>
      <c r="AE43" s="86">
        <f>COUNTIFS(AKTARIM!$C$2:$C$823,C43,AKTARIM!$D$2:$D$823,"DERSÖĞRETİM GÖREVLİSİ")</f>
        <v>0</v>
      </c>
      <c r="AF43" s="87">
        <f>COUNTIFS(ILAN!$C$2:$C$816,C43,ILAN!$D$2:$D$816,"DERSÖĞRETİM GÖREVLİSİ")</f>
        <v>0</v>
      </c>
      <c r="AG43" s="94" t="s">
        <v>158</v>
      </c>
      <c r="AH43" s="89"/>
      <c r="AI43" s="86">
        <f>COUNTIFS(DOLUKADROLAR!$H$2:$H$988,C43,DOLUKADROLAR!$A$2:$A$988,"UYGÖĞRETİM GÖREVLİSİ")</f>
        <v>0</v>
      </c>
      <c r="AJ43" s="86">
        <f>COUNTIFS(AKTARIM!$C$2:$C$823,C43,AKTARIM!$D$2:$D$823,"UYGÖĞRETİM GÖREVLİSİ")</f>
        <v>0</v>
      </c>
      <c r="AK43" s="86">
        <f>COUNTIFS(ILAN!$C$2:$C$816,C43,ILAN!$D$2:$D$816,"UYGÖĞRETİM GÖREVLİSİ")</f>
        <v>0</v>
      </c>
      <c r="AL43" s="86">
        <f>COUNTIFS(DOLUKADROLAR!$H$2:$H$988,C43,DOLUKADROLAR!$A$2:$A$988,"ARAŞTIRMA GÖREVLİSİ")</f>
        <v>0</v>
      </c>
      <c r="AM43" s="86">
        <f>COUNTIFS(AKTARIM!$C$2:$C$823,C43,AKTARIM!$D$2:$D$823,"ARAŞTIRMA GÖREVLİSİ")</f>
        <v>0</v>
      </c>
      <c r="AN43" s="86">
        <f>COUNTIFS(ILAN!$C$2:$C$816,C43,ILAN!$D$2:$D$816,"ARAŞTIRMA GÖREVLİSİ")</f>
        <v>0</v>
      </c>
      <c r="AO43" s="90"/>
      <c r="AP43" s="91" t="s">
        <v>158</v>
      </c>
      <c r="AQ43" s="91" t="s">
        <v>158</v>
      </c>
      <c r="AR43" s="91" t="s">
        <v>158</v>
      </c>
      <c r="AS43" s="91" t="s">
        <v>158</v>
      </c>
      <c r="AT43" s="92" t="s">
        <v>158</v>
      </c>
      <c r="AU43" s="92" t="s">
        <v>158</v>
      </c>
      <c r="AV43" s="93"/>
      <c r="AW43" s="133">
        <f>COUNTIFS(NORMDUYURU!$C$2:$C$709,C43,NORMDUYURU!$D$2:$D$709,"PROFESÖR")</f>
        <v>0</v>
      </c>
      <c r="AX43" s="165">
        <f>COUNTIFS(NORMDISITALEP!$C$2:$C$847,C43,NORMDISITALEP!$D$2:$D$847,"PROFESÖR")</f>
        <v>0</v>
      </c>
      <c r="AY43" s="135" t="s">
        <v>158</v>
      </c>
      <c r="AZ43" s="133">
        <f>COUNTIFS(NORMDUYURU!$C$2:$C$709,C43,NORMDUYURU!$D$2:$D$709,"DOÇENT")</f>
        <v>0</v>
      </c>
      <c r="BA43" s="165">
        <f>COUNTIFS(NORMDISITALEP!$C$2:$C$847,C43,NORMDISITALEP!$D$2:$D$847,"DOÇENT")</f>
        <v>0</v>
      </c>
      <c r="BB43" s="135" t="s">
        <v>158</v>
      </c>
      <c r="BC43" s="133">
        <f>COUNTIFS(NORMDUYURU!$C$2:$C$709,C43,NORMDUYURU!$D$2:$D$709,"DOKTOR ÖĞRETİM ÜYESİ")</f>
        <v>0</v>
      </c>
      <c r="BD43" s="165">
        <f>COUNTIFS(NORMDISITALEP!$C$2:$C$847,C43,NORMDISITALEP!$D$2:$D$847,"DOKTOR ÖĞRETİM ÜYESİ")</f>
        <v>0</v>
      </c>
      <c r="BE43" s="135" t="s">
        <v>158</v>
      </c>
      <c r="BF43" s="133">
        <f>COUNTIFS(NORMDUYURU!$C$2:$C$709,C43,NORMDUYURU!$D$2:$D$709,"DERSÖĞRETİM GÖREVLİSİ")</f>
        <v>0</v>
      </c>
      <c r="BG43" s="165">
        <f>COUNTIFS(NORMDISITALEP!$C$2:$C$847,C43,NORMDISITALEP!$D$2:$D$847,"DERSÖĞRETİM GÖREVLİSİ")</f>
        <v>0</v>
      </c>
      <c r="BH43" s="135" t="s">
        <v>158</v>
      </c>
      <c r="BI43" s="123">
        <f>COUNTIFS(NORMDUYURU!$C$2:$C$709,C43,NORMDUYURU!$D$2:$D$709,"UYGÖĞRETİM GÖREVLİSİ")</f>
        <v>0</v>
      </c>
      <c r="BJ43" s="123">
        <f>COUNTIFS(NORMDUYURU!$C$2:$C$709,C43,NORMDUYURU!$D$2:$D$709,"ARAŞTIRMA GÖREVLİSİ")</f>
        <v>0</v>
      </c>
    </row>
    <row r="44" spans="1:62" s="5" customFormat="1" ht="124.5" customHeight="1">
      <c r="A44" s="111" t="s">
        <v>39</v>
      </c>
      <c r="B44" s="112" t="s">
        <v>58</v>
      </c>
      <c r="C44" s="113"/>
      <c r="D44" s="86">
        <f>COUNTIFS(DOLUKADROLAR!$G$2:$G$988,B44,DOLUKADROLAR!$A$2:$A$988,"PROFESÖR")+COUNTIFS(DOLUKADROLAR!$G$2:$G$988,B44,DOLUKADROLAR!$A$2:$A$988,"DOÇENT")+COUNTIFS(DOLUKADROLAR!$G$2:$G$988,B44,DOLUKADROLAR!$A$2:$A$988,"DOKTOR ÖĞRETİM ÜYESİ")</f>
        <v>0</v>
      </c>
      <c r="E44" s="86">
        <f>COUNTIFS(DOLUKADROLAR!$G$2:$G$988,B44,DOLUKADROLAR!$A$2:$A$988,"DERSÖĞRETİM GÖREVLİSİ")</f>
        <v>0</v>
      </c>
      <c r="F44" s="109">
        <f>IFERROR(VLOOKUP($B44,ASGARIOUVENORM!$B$2:$C$99,2,0),"")</f>
        <v>0</v>
      </c>
      <c r="G44" s="30" t="str">
        <f>IF(D44&gt;=$F44,"YOK","AÇIK VAR")</f>
        <v>YOK</v>
      </c>
      <c r="H44" s="86">
        <f>IFERROR(D44-$F44,0)</f>
        <v>0</v>
      </c>
      <c r="I44" s="109">
        <f>IFERROR(VLOOKUP($B44,ASGARIOUVENORM!$B$2:$D$99,3,0),"")</f>
        <v>0</v>
      </c>
      <c r="J44" s="30" t="str">
        <f>IF(D44+E44&gt;=$I44,"YOK","AÇIK VAR")</f>
        <v>YOK</v>
      </c>
      <c r="K44" s="86">
        <f>IFERROR(D44+E44-$I44,0)</f>
        <v>0</v>
      </c>
      <c r="L44" s="31"/>
      <c r="M44" s="127">
        <f>COUNTIFS(DOLUKADROLAR!$G$2:$G$988,B44,DOLUKADROLAR!$A$2:$A$988,"PROFESÖR")+COUNTIFS(DOLUKADROLAR!$G$2:$G$988,B44,DOLUKADROLAR!$A$2:$A$988,"DOÇENT")+COUNTIFS(DOLUKADROLAR!$G$2:$G$988,B44,DOLUKADROLAR!$A$2:$A$988,"DOKTOR ÖĞRETİM ÜYESİ")+COUNTIFS(DOLUKADROLAR!$G$2:$G$988,B44,DOLUKADROLAR!$A$2:$A$988,"DERSÖĞRETİM GÖREVLİSİ")+COUNTIFS(DOLUKADROLAR!$G$2:$G$988,B44,DOLUKADROLAR!$A$2:$A$988,"UYGÖĞRETİM GÖREVLİSİ")+COUNTIFS(DOLUKADROLAR!$G$2:$G$988,B44,DOLUKADROLAR!$A$2:$A$988,"ARAŞTIRMA GÖREVLİSİ")</f>
        <v>0</v>
      </c>
      <c r="N44" s="84">
        <f>ROUNDDOWN(((D44+E44)*2/3),0)</f>
        <v>0</v>
      </c>
      <c r="O44" s="107">
        <f>ROUNDDOWN(((D44+E44+T44+X44+AB44+AF44)*2/3),0)</f>
        <v>0</v>
      </c>
      <c r="P44" s="84">
        <f>ROUNDDOWN(((D44+E44+S44+T44+W44+X44+AA44+AB44+AE44+AF44)*2/3),0)</f>
        <v>0</v>
      </c>
      <c r="Q44" s="171">
        <f>ROUNDDOWN(((D44+E44+S44+T44+W44+X44+AA44+AB44+AE44+AF44+AW44+AZ44+BC44+BF44+AX44+BA44+BD44+BG44)*2/3),0)</f>
        <v>0</v>
      </c>
      <c r="R44" s="85">
        <f>COUNTIFS(DOLUKADROLAR!$G$2:$G$988,B44,DOLUKADROLAR!$A$2:$A$988,"PROFESÖR")</f>
        <v>0</v>
      </c>
      <c r="S44" s="86">
        <f>COUNTIFS(AKTARIM!$B$2:$B$823,B44,AKTARIM!$D$2:$D$823,"PROFESÖR")</f>
        <v>0</v>
      </c>
      <c r="T44" s="87">
        <f>COUNTIFS(ILAN!$B$2:$B$816,B44,ILAN!$D$2:$D$816,"PROFESÖR")</f>
        <v>0</v>
      </c>
      <c r="U44" s="128" t="str">
        <f>IF($R44+$T44&gt;$O44,"!","")</f>
        <v/>
      </c>
      <c r="V44" s="85">
        <f>COUNTIFS(DOLUKADROLAR!$G$2:$G$988,B44,DOLUKADROLAR!$A$2:$A$988,"DOÇENT")</f>
        <v>0</v>
      </c>
      <c r="W44" s="86">
        <f>COUNTIFS(AKTARIM!$B$2:$B$823,B44,AKTARIM!$D$2:$D$823,"DOÇENT")</f>
        <v>0</v>
      </c>
      <c r="X44" s="87">
        <f>COUNTIFS(ILAN!$B$2:$B$816,B44,ILAN!$D$2:$D$816,"DOÇENT")</f>
        <v>0</v>
      </c>
      <c r="Y44" s="128" t="str">
        <f>IF($V44+$X44&gt;$O44,"!","")</f>
        <v/>
      </c>
      <c r="Z44" s="85">
        <f>COUNTIFS(DOLUKADROLAR!$G$2:$G$988,B44,DOLUKADROLAR!$A$2:$A$988,"DOKTOR ÖĞRETİM ÜYESİ")</f>
        <v>0</v>
      </c>
      <c r="AA44" s="86">
        <f>COUNTIFS(AKTARIM!$B$2:$B$823,B44,AKTARIM!$D$2:$D$823,"DOKTOR ÖĞRETİM ÜYESİ")</f>
        <v>0</v>
      </c>
      <c r="AB44" s="87">
        <f>COUNTIFS(ILAN!$B$2:$B$816,B44,ILAN!$D$2:$D$816,"DOKTOR ÖĞRETİM ÜYESİ")</f>
        <v>0</v>
      </c>
      <c r="AC44" s="128" t="str">
        <f>IF($Z44+$AB44&gt;$O44,"!","")</f>
        <v/>
      </c>
      <c r="AD44" s="85">
        <f>COUNTIFS(DOLUKADROLAR!$G$2:$G$988,B44,DOLUKADROLAR!$A$2:$A$988,"DERSÖĞRETİM GÖREVLİSİ")</f>
        <v>0</v>
      </c>
      <c r="AE44" s="86">
        <f>COUNTIFS(AKTARIM!$B$2:$B$823,B44,AKTARIM!$D$2:$D$823,"DERSÖĞRETİM GÖREVLİSİ")</f>
        <v>0</v>
      </c>
      <c r="AF44" s="87">
        <f>COUNTIFS(ILAN!$B$2:$B$816,B44,ILAN!$D$2:$D$816,"DERSÖĞRETİM GÖREVLİSİ")</f>
        <v>0</v>
      </c>
      <c r="AG44" s="128" t="str">
        <f>IF($AD44+$AF44&gt;$O44,"!","")</f>
        <v/>
      </c>
      <c r="AH44" s="89"/>
      <c r="AI44" s="86">
        <f>COUNTIFS(DOLUKADROLAR!$G$2:$G$988,B44,DOLUKADROLAR!$A$2:$A$988,"UYGÖĞRETİM GÖREVLİSİ")</f>
        <v>0</v>
      </c>
      <c r="AJ44" s="86">
        <f>COUNTIFS(AKTARIM!$B$2:$B$823,B44,AKTARIM!$D$2:$D$823,"UYGÖĞRETİM GÖREVLİSİ")</f>
        <v>0</v>
      </c>
      <c r="AK44" s="86">
        <f>COUNTIFS(ILAN!$B$2:$B$816,B44,ILAN!$D$2:$D$816,"UYGÖĞRETİM GÖREVLİSİ")</f>
        <v>0</v>
      </c>
      <c r="AL44" s="86">
        <f>COUNTIFS(DOLUKADROLAR!$G$2:$G$988,B44,DOLUKADROLAR!$A$2:$A$988,"ARAŞTIRMA GÖREVLİSİ")</f>
        <v>0</v>
      </c>
      <c r="AM44" s="86">
        <f>COUNTIFS(AKTARIM!$B$2:$B$823,B44,AKTARIM!$D$2:$D$823,"ARAŞTIRMA GÖREVLİSİ")</f>
        <v>0</v>
      </c>
      <c r="AN44" s="86">
        <f>COUNTIFS(ILAN!$B$2:$B$816,B44,ILAN!$D$2:$D$816,"ARAŞTIRMA GÖREVLİSİ")</f>
        <v>0</v>
      </c>
      <c r="AO44" s="90"/>
      <c r="AP44" s="91">
        <f>IFERROR(VLOOKUP($B44,OGRENCISAYISI!$B$2:$F$103,2,0),"")</f>
        <v>0</v>
      </c>
      <c r="AQ44" s="91">
        <f>IFERROR(VLOOKUP($B44,OGRENCISAYISI!$B$2:$F$103,3,0),"")</f>
        <v>0</v>
      </c>
      <c r="AR44" s="91">
        <f>IFERROR(VLOOKUP($B44,OGRENCISAYISI!$B$2:$F$103,4,0),"")</f>
        <v>0</v>
      </c>
      <c r="AS44" s="91">
        <f>IFERROR(VLOOKUP($B44,OGRENCISAYISI!$B$2:$F$103,5,0),"")</f>
        <v>0</v>
      </c>
      <c r="AT44" s="92">
        <f>IFERROR(D44/AS44,0)</f>
        <v>0</v>
      </c>
      <c r="AU44" s="92">
        <f>IFERROR(M44/AS44,0)</f>
        <v>0</v>
      </c>
      <c r="AV44" s="93"/>
      <c r="AW44" s="133">
        <f>COUNTIFS(NORMDUYURU!$B$2:$B$709,B44,NORMDUYURU!$D$2:$D$709,"PROFESÖR")</f>
        <v>0</v>
      </c>
      <c r="AX44" s="165">
        <f>COUNTIFS(NORMDISITALEP!$B$2:$B$847,B44,NORMDISITALEP!$D$2:$D$847,"PROFESÖR")</f>
        <v>0</v>
      </c>
      <c r="AY44" s="134" t="str">
        <f>IF($R44+$S44+$T44+$AX44+$AW44&gt;$Q44,"!","")</f>
        <v/>
      </c>
      <c r="AZ44" s="133">
        <f>COUNTIFS(NORMDUYURU!$B$2:$B$709,B44,NORMDUYURU!$D$2:$D$709,"DOÇENT")</f>
        <v>0</v>
      </c>
      <c r="BA44" s="165">
        <f>COUNTIFS(NORMDISITALEP!$B$2:$B$847,B44,NORMDISITALEP!$D$2:$D$847,"DOÇENT")</f>
        <v>0</v>
      </c>
      <c r="BB44" s="134" t="str">
        <f>IF($V44+$W44+$X44+$BA44+$AZ44&gt;$Q44,"!","")</f>
        <v/>
      </c>
      <c r="BC44" s="133">
        <f>COUNTIFS(NORMDUYURU!$B$2:$B$709,B44,NORMDUYURU!$D$2:$D$709,"DOKTOR ÖĞRETİM ÜYESİ")</f>
        <v>0</v>
      </c>
      <c r="BD44" s="165">
        <f>COUNTIFS(NORMDISITALEP!$B$2:$B$847,B44,NORMDISITALEP!$D$2:$D$847,"DOKTOR ÖĞRETİM ÜYESİ")</f>
        <v>0</v>
      </c>
      <c r="BE44" s="134" t="str">
        <f>IF($Z44+$AA44+$AB44+$BD44+$BC44&gt;$Q44,"!","")</f>
        <v/>
      </c>
      <c r="BF44" s="133">
        <f>COUNTIFS(NORMDUYURU!$B$2:$B$709,B44,NORMDUYURU!$D$2:$D$709,"DERSÖĞRETİM GÖREVLİSİ")</f>
        <v>0</v>
      </c>
      <c r="BG44" s="165">
        <f>COUNTIFS(NORMDISITALEP!$B$2:$B$847,B44,NORMDISITALEP!$D$2:$D$847,"DERSÖĞRETİM GÖREVLİSİ")</f>
        <v>0</v>
      </c>
      <c r="BH44" s="134" t="str">
        <f>IF($AD44+$AE44+$AF44+$BG44+$BF44&gt;$Q44,"!","")</f>
        <v/>
      </c>
      <c r="BI44" s="123">
        <f>COUNTIFS(NORMDUYURU!$B$2:$B$709,B44,NORMDUYURU!$D$2:$D$709,"UYGÖĞRETİM GÖREVLİSİ")</f>
        <v>0</v>
      </c>
      <c r="BJ44" s="123">
        <f>COUNTIFS(NORMDUYURU!$B$2:$B$709,B44,NORMDUYURU!$D$2:$D$709,"ARAŞTIRMA GÖREVLİSİ")</f>
        <v>0</v>
      </c>
    </row>
    <row r="45" spans="1:62" s="5" customFormat="1" ht="124.5" customHeight="1">
      <c r="A45" s="111"/>
      <c r="B45" s="112"/>
      <c r="C45" s="113" t="s">
        <v>59</v>
      </c>
      <c r="D45" s="86">
        <f>COUNTIFS(DOLUKADROLAR!$H$2:$H$988,C45,DOLUKADROLAR!$A$2:$A$988,"PROFESÖR")+COUNTIFS(DOLUKADROLAR!$H$2:$H$988,C45,DOLUKADROLAR!$A$2:$A$988,"DOÇENT")+COUNTIFS(DOLUKADROLAR!$H$2:$H$988,C45,DOLUKADROLAR!$A$2:$A$988,"DOKTOR ÖĞRETİM ÜYESİ")</f>
        <v>0</v>
      </c>
      <c r="E45" s="86">
        <f>COUNTIFS(DOLUKADROLAR!$H$2:$H$988,C45,DOLUKADROLAR!$A$2:$A$988,"DERSÖĞRETİM GÖREVLİSİ")</f>
        <v>0</v>
      </c>
      <c r="F45" s="109" t="s">
        <v>158</v>
      </c>
      <c r="G45" s="30" t="s">
        <v>158</v>
      </c>
      <c r="H45" s="86" t="s">
        <v>158</v>
      </c>
      <c r="I45" s="109" t="s">
        <v>158</v>
      </c>
      <c r="J45" s="30" t="s">
        <v>158</v>
      </c>
      <c r="K45" s="86" t="s">
        <v>158</v>
      </c>
      <c r="L45" s="31"/>
      <c r="M45" s="127">
        <f>COUNTIFS(DOLUKADROLAR!$H$2:$H$988,C45,DOLUKADROLAR!$A$2:$A$988,"PROFESÖR")+COUNTIFS(DOLUKADROLAR!$H$2:$H$988,C45,DOLUKADROLAR!$A$2:$A$988,"DOÇENT")+COUNTIFS(DOLUKADROLAR!$H$2:$H$988,C45,DOLUKADROLAR!$A$2:$A$988,"DOKTOR ÖĞRETİM ÜYESİ")+COUNTIFS(DOLUKADROLAR!$H$2:$H$988,C45,DOLUKADROLAR!$A$2:$A$988,"DERSÖĞRETİM GÖREVLİSİ")+COUNTIFS(DOLUKADROLAR!$H$2:$H$988,C45,DOLUKADROLAR!$A$2:$A$988,"UYGÖĞRETİM GÖREVLİSİ")+COUNTIFS(DOLUKADROLAR!$H$2:$H$988,C45,DOLUKADROLAR!$A$2:$A$988,"ARAŞTIRMA GÖREVLİSİ")</f>
        <v>0</v>
      </c>
      <c r="N45" s="84" t="s">
        <v>158</v>
      </c>
      <c r="O45" s="107" t="s">
        <v>158</v>
      </c>
      <c r="P45" s="84" t="s">
        <v>158</v>
      </c>
      <c r="Q45" s="171" t="s">
        <v>158</v>
      </c>
      <c r="R45" s="85">
        <f>COUNTIFS(DOLUKADROLAR!$H$2:$H$988,C45,DOLUKADROLAR!$A$2:$A$988,"PROFESÖR")</f>
        <v>0</v>
      </c>
      <c r="S45" s="86">
        <f>COUNTIFS(AKTARIM!$C$2:$C$823,C45,AKTARIM!$D$2:$D$823,"PROFESÖR")</f>
        <v>0</v>
      </c>
      <c r="T45" s="87">
        <f>COUNTIFS(ILAN!$C$2:$C$816,C45,ILAN!$D$2:$D$816,"PROFESÖR")</f>
        <v>0</v>
      </c>
      <c r="U45" s="94" t="s">
        <v>158</v>
      </c>
      <c r="V45" s="85">
        <f>COUNTIFS(DOLUKADROLAR!$H$2:$H$988,C45,DOLUKADROLAR!$A$2:$A$988,"DOÇENT")</f>
        <v>0</v>
      </c>
      <c r="W45" s="86">
        <f>COUNTIFS(AKTARIM!$C$2:$C$823,C45,AKTARIM!$D$2:$D$823,"DOÇENT")</f>
        <v>0</v>
      </c>
      <c r="X45" s="87">
        <f>COUNTIFS(ILAN!$C$2:$C$816,C45,ILAN!$D$2:$D$816,"DOÇENT")</f>
        <v>0</v>
      </c>
      <c r="Y45" s="94" t="s">
        <v>158</v>
      </c>
      <c r="Z45" s="85">
        <f>COUNTIFS(DOLUKADROLAR!$H$2:$H$988,C45,DOLUKADROLAR!$A$2:$A$988,"DOKTOR ÖĞRETİM ÜYESİ")</f>
        <v>0</v>
      </c>
      <c r="AA45" s="86">
        <f>COUNTIFS(AKTARIM!$C$2:$C$823,C45,AKTARIM!$D$2:$D$823,"DOKTOR ÖĞRETİM ÜYESİ")</f>
        <v>0</v>
      </c>
      <c r="AB45" s="87">
        <f>COUNTIFS(ILAN!$C$2:$C$816,C45,ILAN!$D$2:$D$816,"DOKTOR ÖĞRETİM ÜYESİ")</f>
        <v>0</v>
      </c>
      <c r="AC45" s="94" t="s">
        <v>158</v>
      </c>
      <c r="AD45" s="85">
        <f>COUNTIFS(DOLUKADROLAR!$H$2:$H$988,C45,DOLUKADROLAR!$A$2:$A$988,"DERSÖĞRETİM GÖREVLİSİ")</f>
        <v>0</v>
      </c>
      <c r="AE45" s="86">
        <f>COUNTIFS(AKTARIM!$C$2:$C$823,C45,AKTARIM!$D$2:$D$823,"DERSÖĞRETİM GÖREVLİSİ")</f>
        <v>0</v>
      </c>
      <c r="AF45" s="87">
        <f>COUNTIFS(ILAN!$C$2:$C$816,C45,ILAN!$D$2:$D$816,"DERSÖĞRETİM GÖREVLİSİ")</f>
        <v>0</v>
      </c>
      <c r="AG45" s="94" t="s">
        <v>158</v>
      </c>
      <c r="AH45" s="89"/>
      <c r="AI45" s="86">
        <f>COUNTIFS(DOLUKADROLAR!$H$2:$H$988,C45,DOLUKADROLAR!$A$2:$A$988,"UYGÖĞRETİM GÖREVLİSİ")</f>
        <v>0</v>
      </c>
      <c r="AJ45" s="86">
        <f>COUNTIFS(AKTARIM!$C$2:$C$823,C45,AKTARIM!$D$2:$D$823,"UYGÖĞRETİM GÖREVLİSİ")</f>
        <v>0</v>
      </c>
      <c r="AK45" s="86">
        <f>COUNTIFS(ILAN!$C$2:$C$816,C45,ILAN!$D$2:$D$816,"UYGÖĞRETİM GÖREVLİSİ")</f>
        <v>0</v>
      </c>
      <c r="AL45" s="86">
        <f>COUNTIFS(DOLUKADROLAR!$H$2:$H$988,C45,DOLUKADROLAR!$A$2:$A$988,"ARAŞTIRMA GÖREVLİSİ")</f>
        <v>0</v>
      </c>
      <c r="AM45" s="86">
        <f>COUNTIFS(AKTARIM!$C$2:$C$823,C45,AKTARIM!$D$2:$D$823,"ARAŞTIRMA GÖREVLİSİ")</f>
        <v>0</v>
      </c>
      <c r="AN45" s="86">
        <f>COUNTIFS(ILAN!$C$2:$C$816,C45,ILAN!$D$2:$D$816,"ARAŞTIRMA GÖREVLİSİ")</f>
        <v>0</v>
      </c>
      <c r="AO45" s="90"/>
      <c r="AP45" s="91" t="s">
        <v>158</v>
      </c>
      <c r="AQ45" s="91" t="s">
        <v>158</v>
      </c>
      <c r="AR45" s="91" t="s">
        <v>158</v>
      </c>
      <c r="AS45" s="91" t="s">
        <v>158</v>
      </c>
      <c r="AT45" s="92" t="s">
        <v>158</v>
      </c>
      <c r="AU45" s="92" t="s">
        <v>158</v>
      </c>
      <c r="AV45" s="93"/>
      <c r="AW45" s="133">
        <f>COUNTIFS(NORMDUYURU!$C$2:$C$709,C45,NORMDUYURU!$D$2:$D$709,"PROFESÖR")</f>
        <v>0</v>
      </c>
      <c r="AX45" s="165">
        <f>COUNTIFS(NORMDISITALEP!$C$2:$C$847,C45,NORMDISITALEP!$D$2:$D$847,"PROFESÖR")</f>
        <v>0</v>
      </c>
      <c r="AY45" s="135" t="s">
        <v>158</v>
      </c>
      <c r="AZ45" s="133">
        <f>COUNTIFS(NORMDUYURU!$C$2:$C$709,C45,NORMDUYURU!$D$2:$D$709,"DOÇENT")</f>
        <v>0</v>
      </c>
      <c r="BA45" s="165">
        <f>COUNTIFS(NORMDISITALEP!$C$2:$C$847,C45,NORMDISITALEP!$D$2:$D$847,"DOÇENT")</f>
        <v>0</v>
      </c>
      <c r="BB45" s="135" t="s">
        <v>158</v>
      </c>
      <c r="BC45" s="133">
        <f>COUNTIFS(NORMDUYURU!$C$2:$C$709,C45,NORMDUYURU!$D$2:$D$709,"DOKTOR ÖĞRETİM ÜYESİ")</f>
        <v>0</v>
      </c>
      <c r="BD45" s="165">
        <f>COUNTIFS(NORMDISITALEP!$C$2:$C$847,C45,NORMDISITALEP!$D$2:$D$847,"DOKTOR ÖĞRETİM ÜYESİ")</f>
        <v>0</v>
      </c>
      <c r="BE45" s="135" t="s">
        <v>158</v>
      </c>
      <c r="BF45" s="133">
        <f>COUNTIFS(NORMDUYURU!$C$2:$C$709,C45,NORMDUYURU!$D$2:$D$709,"DERSÖĞRETİM GÖREVLİSİ")</f>
        <v>0</v>
      </c>
      <c r="BG45" s="165">
        <f>COUNTIFS(NORMDISITALEP!$C$2:$C$847,C45,NORMDISITALEP!$D$2:$D$847,"DERSÖĞRETİM GÖREVLİSİ")</f>
        <v>0</v>
      </c>
      <c r="BH45" s="135" t="s">
        <v>158</v>
      </c>
      <c r="BI45" s="123">
        <f>COUNTIFS(NORMDUYURU!$C$2:$C$709,C45,NORMDUYURU!$D$2:$D$709,"UYGÖĞRETİM GÖREVLİSİ")</f>
        <v>0</v>
      </c>
      <c r="BJ45" s="123">
        <f>COUNTIFS(NORMDUYURU!$C$2:$C$709,C45,NORMDUYURU!$D$2:$D$709,"ARAŞTIRMA GÖREVLİSİ")</f>
        <v>0</v>
      </c>
    </row>
    <row r="46" spans="1:62" s="5" customFormat="1" ht="124.5" customHeight="1">
      <c r="A46" s="111"/>
      <c r="B46" s="112"/>
      <c r="C46" s="113" t="s">
        <v>82</v>
      </c>
      <c r="D46" s="86">
        <f>COUNTIFS(DOLUKADROLAR!$H$2:$H$988,C46,DOLUKADROLAR!$A$2:$A$988,"PROFESÖR")+COUNTIFS(DOLUKADROLAR!$H$2:$H$988,C46,DOLUKADROLAR!$A$2:$A$988,"DOÇENT")+COUNTIFS(DOLUKADROLAR!$H$2:$H$988,C46,DOLUKADROLAR!$A$2:$A$988,"DOKTOR ÖĞRETİM ÜYESİ")</f>
        <v>0</v>
      </c>
      <c r="E46" s="86">
        <f>COUNTIFS(DOLUKADROLAR!$H$2:$H$988,C46,DOLUKADROLAR!$A$2:$A$988,"DERSÖĞRETİM GÖREVLİSİ")</f>
        <v>0</v>
      </c>
      <c r="F46" s="109" t="s">
        <v>158</v>
      </c>
      <c r="G46" s="30" t="s">
        <v>158</v>
      </c>
      <c r="H46" s="86" t="s">
        <v>158</v>
      </c>
      <c r="I46" s="109" t="s">
        <v>158</v>
      </c>
      <c r="J46" s="30" t="s">
        <v>158</v>
      </c>
      <c r="K46" s="86" t="s">
        <v>158</v>
      </c>
      <c r="L46" s="31"/>
      <c r="M46" s="127">
        <f>COUNTIFS(DOLUKADROLAR!$H$2:$H$988,C46,DOLUKADROLAR!$A$2:$A$988,"PROFESÖR")+COUNTIFS(DOLUKADROLAR!$H$2:$H$988,C46,DOLUKADROLAR!$A$2:$A$988,"DOÇENT")+COUNTIFS(DOLUKADROLAR!$H$2:$H$988,C46,DOLUKADROLAR!$A$2:$A$988,"DOKTOR ÖĞRETİM ÜYESİ")+COUNTIFS(DOLUKADROLAR!$H$2:$H$988,C46,DOLUKADROLAR!$A$2:$A$988,"DERSÖĞRETİM GÖREVLİSİ")+COUNTIFS(DOLUKADROLAR!$H$2:$H$988,C46,DOLUKADROLAR!$A$2:$A$988,"UYGÖĞRETİM GÖREVLİSİ")+COUNTIFS(DOLUKADROLAR!$H$2:$H$988,C46,DOLUKADROLAR!$A$2:$A$988,"ARAŞTIRMA GÖREVLİSİ")</f>
        <v>0</v>
      </c>
      <c r="N46" s="84" t="s">
        <v>158</v>
      </c>
      <c r="O46" s="107" t="s">
        <v>158</v>
      </c>
      <c r="P46" s="84" t="s">
        <v>158</v>
      </c>
      <c r="Q46" s="171" t="s">
        <v>158</v>
      </c>
      <c r="R46" s="85">
        <f>COUNTIFS(DOLUKADROLAR!$H$2:$H$988,C46,DOLUKADROLAR!$A$2:$A$988,"PROFESÖR")</f>
        <v>0</v>
      </c>
      <c r="S46" s="86">
        <f>COUNTIFS(AKTARIM!$C$2:$C$823,C46,AKTARIM!$D$2:$D$823,"PROFESÖR")</f>
        <v>0</v>
      </c>
      <c r="T46" s="87">
        <f>COUNTIFS(ILAN!$C$2:$C$816,C46,ILAN!$D$2:$D$816,"PROFESÖR")</f>
        <v>0</v>
      </c>
      <c r="U46" s="94" t="s">
        <v>158</v>
      </c>
      <c r="V46" s="85">
        <f>COUNTIFS(DOLUKADROLAR!$H$2:$H$988,C46,DOLUKADROLAR!$A$2:$A$988,"DOÇENT")</f>
        <v>0</v>
      </c>
      <c r="W46" s="86">
        <f>COUNTIFS(AKTARIM!$C$2:$C$823,C46,AKTARIM!$D$2:$D$823,"DOÇENT")</f>
        <v>0</v>
      </c>
      <c r="X46" s="87">
        <f>COUNTIFS(ILAN!$C$2:$C$816,C46,ILAN!$D$2:$D$816,"DOÇENT")</f>
        <v>0</v>
      </c>
      <c r="Y46" s="94" t="s">
        <v>158</v>
      </c>
      <c r="Z46" s="85">
        <f>COUNTIFS(DOLUKADROLAR!$H$2:$H$988,C46,DOLUKADROLAR!$A$2:$A$988,"DOKTOR ÖĞRETİM ÜYESİ")</f>
        <v>0</v>
      </c>
      <c r="AA46" s="86">
        <f>COUNTIFS(AKTARIM!$C$2:$C$823,C46,AKTARIM!$D$2:$D$823,"DOKTOR ÖĞRETİM ÜYESİ")</f>
        <v>0</v>
      </c>
      <c r="AB46" s="87">
        <f>COUNTIFS(ILAN!$C$2:$C$816,C46,ILAN!$D$2:$D$816,"DOKTOR ÖĞRETİM ÜYESİ")</f>
        <v>0</v>
      </c>
      <c r="AC46" s="94" t="s">
        <v>158</v>
      </c>
      <c r="AD46" s="85">
        <f>COUNTIFS(DOLUKADROLAR!$H$2:$H$988,C46,DOLUKADROLAR!$A$2:$A$988,"DERSÖĞRETİM GÖREVLİSİ")</f>
        <v>0</v>
      </c>
      <c r="AE46" s="86">
        <f>COUNTIFS(AKTARIM!$C$2:$C$823,C46,AKTARIM!$D$2:$D$823,"DERSÖĞRETİM GÖREVLİSİ")</f>
        <v>0</v>
      </c>
      <c r="AF46" s="87">
        <f>COUNTIFS(ILAN!$C$2:$C$816,C46,ILAN!$D$2:$D$816,"DERSÖĞRETİM GÖREVLİSİ")</f>
        <v>0</v>
      </c>
      <c r="AG46" s="94" t="s">
        <v>158</v>
      </c>
      <c r="AH46" s="89"/>
      <c r="AI46" s="86">
        <f>COUNTIFS(DOLUKADROLAR!$H$2:$H$988,C46,DOLUKADROLAR!$A$2:$A$988,"UYGÖĞRETİM GÖREVLİSİ")</f>
        <v>0</v>
      </c>
      <c r="AJ46" s="86">
        <f>COUNTIFS(AKTARIM!$C$2:$C$823,C46,AKTARIM!$D$2:$D$823,"UYGÖĞRETİM GÖREVLİSİ")</f>
        <v>0</v>
      </c>
      <c r="AK46" s="86">
        <f>COUNTIFS(ILAN!$C$2:$C$816,C46,ILAN!$D$2:$D$816,"UYGÖĞRETİM GÖREVLİSİ")</f>
        <v>0</v>
      </c>
      <c r="AL46" s="86">
        <f>COUNTIFS(DOLUKADROLAR!$H$2:$H$988,C46,DOLUKADROLAR!$A$2:$A$988,"ARAŞTIRMA GÖREVLİSİ")</f>
        <v>0</v>
      </c>
      <c r="AM46" s="86">
        <f>COUNTIFS(AKTARIM!$C$2:$C$823,C46,AKTARIM!$D$2:$D$823,"ARAŞTIRMA GÖREVLİSİ")</f>
        <v>0</v>
      </c>
      <c r="AN46" s="86">
        <f>COUNTIFS(ILAN!$C$2:$C$816,C46,ILAN!$D$2:$D$816,"ARAŞTIRMA GÖREVLİSİ")</f>
        <v>0</v>
      </c>
      <c r="AO46" s="90"/>
      <c r="AP46" s="91" t="s">
        <v>158</v>
      </c>
      <c r="AQ46" s="91" t="s">
        <v>158</v>
      </c>
      <c r="AR46" s="91" t="s">
        <v>158</v>
      </c>
      <c r="AS46" s="91" t="s">
        <v>158</v>
      </c>
      <c r="AT46" s="92" t="s">
        <v>158</v>
      </c>
      <c r="AU46" s="92" t="s">
        <v>158</v>
      </c>
      <c r="AV46" s="93"/>
      <c r="AW46" s="133">
        <f>COUNTIFS(NORMDUYURU!$C$2:$C$709,C46,NORMDUYURU!$D$2:$D$709,"PROFESÖR")</f>
        <v>0</v>
      </c>
      <c r="AX46" s="165">
        <f>COUNTIFS(NORMDISITALEP!$C$2:$C$847,C46,NORMDISITALEP!$D$2:$D$847,"PROFESÖR")</f>
        <v>0</v>
      </c>
      <c r="AY46" s="135" t="s">
        <v>158</v>
      </c>
      <c r="AZ46" s="133">
        <f>COUNTIFS(NORMDUYURU!$C$2:$C$709,C46,NORMDUYURU!$D$2:$D$709,"DOÇENT")</f>
        <v>0</v>
      </c>
      <c r="BA46" s="165">
        <f>COUNTIFS(NORMDISITALEP!$C$2:$C$847,C46,NORMDISITALEP!$D$2:$D$847,"DOÇENT")</f>
        <v>0</v>
      </c>
      <c r="BB46" s="135" t="s">
        <v>158</v>
      </c>
      <c r="BC46" s="133">
        <f>COUNTIFS(NORMDUYURU!$C$2:$C$709,C46,NORMDUYURU!$D$2:$D$709,"DOKTOR ÖĞRETİM ÜYESİ")</f>
        <v>0</v>
      </c>
      <c r="BD46" s="165">
        <f>COUNTIFS(NORMDISITALEP!$C$2:$C$847,C46,NORMDISITALEP!$D$2:$D$847,"DOKTOR ÖĞRETİM ÜYESİ")</f>
        <v>0</v>
      </c>
      <c r="BE46" s="135" t="s">
        <v>158</v>
      </c>
      <c r="BF46" s="133">
        <f>COUNTIFS(NORMDUYURU!$C$2:$C$709,C46,NORMDUYURU!$D$2:$D$709,"DERSÖĞRETİM GÖREVLİSİ")</f>
        <v>0</v>
      </c>
      <c r="BG46" s="165">
        <f>COUNTIFS(NORMDISITALEP!$C$2:$C$847,C46,NORMDISITALEP!$D$2:$D$847,"DERSÖĞRETİM GÖREVLİSİ")</f>
        <v>0</v>
      </c>
      <c r="BH46" s="135" t="s">
        <v>158</v>
      </c>
      <c r="BI46" s="123">
        <f>COUNTIFS(NORMDUYURU!$C$2:$C$709,C46,NORMDUYURU!$D$2:$D$709,"UYGÖĞRETİM GÖREVLİSİ")</f>
        <v>0</v>
      </c>
      <c r="BJ46" s="123">
        <f>COUNTIFS(NORMDUYURU!$C$2:$C$709,C46,NORMDUYURU!$D$2:$D$709,"ARAŞTIRMA GÖREVLİSİ")</f>
        <v>0</v>
      </c>
    </row>
    <row r="47" spans="1:62" s="5" customFormat="1" ht="124.5" customHeight="1">
      <c r="A47" s="111"/>
      <c r="B47" s="112"/>
      <c r="C47" s="113" t="s">
        <v>96</v>
      </c>
      <c r="D47" s="86">
        <f>COUNTIFS(DOLUKADROLAR!$H$2:$H$988,C47,DOLUKADROLAR!$A$2:$A$988,"PROFESÖR")+COUNTIFS(DOLUKADROLAR!$H$2:$H$988,C47,DOLUKADROLAR!$A$2:$A$988,"DOÇENT")+COUNTIFS(DOLUKADROLAR!$H$2:$H$988,C47,DOLUKADROLAR!$A$2:$A$988,"DOKTOR ÖĞRETİM ÜYESİ")</f>
        <v>0</v>
      </c>
      <c r="E47" s="86">
        <f>COUNTIFS(DOLUKADROLAR!$H$2:$H$988,C47,DOLUKADROLAR!$A$2:$A$988,"DERSÖĞRETİM GÖREVLİSİ")</f>
        <v>0</v>
      </c>
      <c r="F47" s="109" t="s">
        <v>158</v>
      </c>
      <c r="G47" s="30" t="s">
        <v>158</v>
      </c>
      <c r="H47" s="86" t="s">
        <v>158</v>
      </c>
      <c r="I47" s="109" t="s">
        <v>158</v>
      </c>
      <c r="J47" s="30" t="s">
        <v>158</v>
      </c>
      <c r="K47" s="86" t="s">
        <v>158</v>
      </c>
      <c r="L47" s="31"/>
      <c r="M47" s="127">
        <f>COUNTIFS(DOLUKADROLAR!$H$2:$H$988,C47,DOLUKADROLAR!$A$2:$A$988,"PROFESÖR")+COUNTIFS(DOLUKADROLAR!$H$2:$H$988,C47,DOLUKADROLAR!$A$2:$A$988,"DOÇENT")+COUNTIFS(DOLUKADROLAR!$H$2:$H$988,C47,DOLUKADROLAR!$A$2:$A$988,"DOKTOR ÖĞRETİM ÜYESİ")+COUNTIFS(DOLUKADROLAR!$H$2:$H$988,C47,DOLUKADROLAR!$A$2:$A$988,"DERSÖĞRETİM GÖREVLİSİ")+COUNTIFS(DOLUKADROLAR!$H$2:$H$988,C47,DOLUKADROLAR!$A$2:$A$988,"UYGÖĞRETİM GÖREVLİSİ")+COUNTIFS(DOLUKADROLAR!$H$2:$H$988,C47,DOLUKADROLAR!$A$2:$A$988,"ARAŞTIRMA GÖREVLİSİ")</f>
        <v>0</v>
      </c>
      <c r="N47" s="84" t="s">
        <v>158</v>
      </c>
      <c r="O47" s="107" t="s">
        <v>158</v>
      </c>
      <c r="P47" s="84" t="s">
        <v>158</v>
      </c>
      <c r="Q47" s="171" t="s">
        <v>158</v>
      </c>
      <c r="R47" s="85">
        <f>COUNTIFS(DOLUKADROLAR!$H$2:$H$988,C47,DOLUKADROLAR!$A$2:$A$988,"PROFESÖR")</f>
        <v>0</v>
      </c>
      <c r="S47" s="86">
        <f>COUNTIFS(AKTARIM!$C$2:$C$823,C47,AKTARIM!$D$2:$D$823,"PROFESÖR")</f>
        <v>0</v>
      </c>
      <c r="T47" s="87">
        <f>COUNTIFS(ILAN!$C$2:$C$816,C47,ILAN!$D$2:$D$816,"PROFESÖR")</f>
        <v>0</v>
      </c>
      <c r="U47" s="94" t="s">
        <v>158</v>
      </c>
      <c r="V47" s="85">
        <f>COUNTIFS(DOLUKADROLAR!$H$2:$H$988,C47,DOLUKADROLAR!$A$2:$A$988,"DOÇENT")</f>
        <v>0</v>
      </c>
      <c r="W47" s="86">
        <f>COUNTIFS(AKTARIM!$C$2:$C$823,C47,AKTARIM!$D$2:$D$823,"DOÇENT")</f>
        <v>0</v>
      </c>
      <c r="X47" s="87">
        <f>COUNTIFS(ILAN!$C$2:$C$816,C47,ILAN!$D$2:$D$816,"DOÇENT")</f>
        <v>0</v>
      </c>
      <c r="Y47" s="94" t="s">
        <v>158</v>
      </c>
      <c r="Z47" s="85">
        <f>COUNTIFS(DOLUKADROLAR!$H$2:$H$988,C47,DOLUKADROLAR!$A$2:$A$988,"DOKTOR ÖĞRETİM ÜYESİ")</f>
        <v>0</v>
      </c>
      <c r="AA47" s="86">
        <f>COUNTIFS(AKTARIM!$C$2:$C$823,C47,AKTARIM!$D$2:$D$823,"DOKTOR ÖĞRETİM ÜYESİ")</f>
        <v>0</v>
      </c>
      <c r="AB47" s="87">
        <f>COUNTIFS(ILAN!$C$2:$C$816,C47,ILAN!$D$2:$D$816,"DOKTOR ÖĞRETİM ÜYESİ")</f>
        <v>0</v>
      </c>
      <c r="AC47" s="94" t="s">
        <v>158</v>
      </c>
      <c r="AD47" s="85">
        <f>COUNTIFS(DOLUKADROLAR!$H$2:$H$988,C47,DOLUKADROLAR!$A$2:$A$988,"DERSÖĞRETİM GÖREVLİSİ")</f>
        <v>0</v>
      </c>
      <c r="AE47" s="86">
        <f>COUNTIFS(AKTARIM!$C$2:$C$823,C47,AKTARIM!$D$2:$D$823,"DERSÖĞRETİM GÖREVLİSİ")</f>
        <v>0</v>
      </c>
      <c r="AF47" s="87">
        <f>COUNTIFS(ILAN!$C$2:$C$816,C47,ILAN!$D$2:$D$816,"DERSÖĞRETİM GÖREVLİSİ")</f>
        <v>0</v>
      </c>
      <c r="AG47" s="94" t="s">
        <v>158</v>
      </c>
      <c r="AH47" s="89"/>
      <c r="AI47" s="86">
        <f>COUNTIFS(DOLUKADROLAR!$H$2:$H$988,C47,DOLUKADROLAR!$A$2:$A$988,"UYGÖĞRETİM GÖREVLİSİ")</f>
        <v>0</v>
      </c>
      <c r="AJ47" s="86">
        <f>COUNTIFS(AKTARIM!$C$2:$C$823,C47,AKTARIM!$D$2:$D$823,"UYGÖĞRETİM GÖREVLİSİ")</f>
        <v>0</v>
      </c>
      <c r="AK47" s="86">
        <f>COUNTIFS(ILAN!$C$2:$C$816,C47,ILAN!$D$2:$D$816,"UYGÖĞRETİM GÖREVLİSİ")</f>
        <v>0</v>
      </c>
      <c r="AL47" s="86">
        <f>COUNTIFS(DOLUKADROLAR!$H$2:$H$988,C47,DOLUKADROLAR!$A$2:$A$988,"ARAŞTIRMA GÖREVLİSİ")</f>
        <v>0</v>
      </c>
      <c r="AM47" s="86">
        <f>COUNTIFS(AKTARIM!$C$2:$C$823,C47,AKTARIM!$D$2:$D$823,"ARAŞTIRMA GÖREVLİSİ")</f>
        <v>0</v>
      </c>
      <c r="AN47" s="86">
        <f>COUNTIFS(ILAN!$C$2:$C$816,C47,ILAN!$D$2:$D$816,"ARAŞTIRMA GÖREVLİSİ")</f>
        <v>0</v>
      </c>
      <c r="AO47" s="90"/>
      <c r="AP47" s="91" t="s">
        <v>158</v>
      </c>
      <c r="AQ47" s="91" t="s">
        <v>158</v>
      </c>
      <c r="AR47" s="91" t="s">
        <v>158</v>
      </c>
      <c r="AS47" s="91" t="s">
        <v>158</v>
      </c>
      <c r="AT47" s="92" t="s">
        <v>158</v>
      </c>
      <c r="AU47" s="92" t="s">
        <v>158</v>
      </c>
      <c r="AV47" s="93"/>
      <c r="AW47" s="133">
        <f>COUNTIFS(NORMDUYURU!$C$2:$C$709,C47,NORMDUYURU!$D$2:$D$709,"PROFESÖR")</f>
        <v>0</v>
      </c>
      <c r="AX47" s="165">
        <f>COUNTIFS(NORMDISITALEP!$C$2:$C$847,C47,NORMDISITALEP!$D$2:$D$847,"PROFESÖR")</f>
        <v>0</v>
      </c>
      <c r="AY47" s="135" t="s">
        <v>158</v>
      </c>
      <c r="AZ47" s="133">
        <f>COUNTIFS(NORMDUYURU!$C$2:$C$709,C47,NORMDUYURU!$D$2:$D$709,"DOÇENT")</f>
        <v>0</v>
      </c>
      <c r="BA47" s="165">
        <f>COUNTIFS(NORMDISITALEP!$C$2:$C$847,C47,NORMDISITALEP!$D$2:$D$847,"DOÇENT")</f>
        <v>0</v>
      </c>
      <c r="BB47" s="135" t="s">
        <v>158</v>
      </c>
      <c r="BC47" s="133">
        <f>COUNTIFS(NORMDUYURU!$C$2:$C$709,C47,NORMDUYURU!$D$2:$D$709,"DOKTOR ÖĞRETİM ÜYESİ")</f>
        <v>0</v>
      </c>
      <c r="BD47" s="165">
        <f>COUNTIFS(NORMDISITALEP!$C$2:$C$847,C47,NORMDISITALEP!$D$2:$D$847,"DOKTOR ÖĞRETİM ÜYESİ")</f>
        <v>0</v>
      </c>
      <c r="BE47" s="135" t="s">
        <v>158</v>
      </c>
      <c r="BF47" s="133">
        <f>COUNTIFS(NORMDUYURU!$C$2:$C$709,C47,NORMDUYURU!$D$2:$D$709,"DERSÖĞRETİM GÖREVLİSİ")</f>
        <v>0</v>
      </c>
      <c r="BG47" s="165">
        <f>COUNTIFS(NORMDISITALEP!$C$2:$C$847,C47,NORMDISITALEP!$D$2:$D$847,"DERSÖĞRETİM GÖREVLİSİ")</f>
        <v>0</v>
      </c>
      <c r="BH47" s="135" t="s">
        <v>158</v>
      </c>
      <c r="BI47" s="123">
        <f>COUNTIFS(NORMDUYURU!$C$2:$C$709,C47,NORMDUYURU!$D$2:$D$709,"UYGÖĞRETİM GÖREVLİSİ")</f>
        <v>0</v>
      </c>
      <c r="BJ47" s="123">
        <f>COUNTIFS(NORMDUYURU!$C$2:$C$709,C47,NORMDUYURU!$D$2:$D$709,"ARAŞTIRMA GÖREVLİSİ")</f>
        <v>0</v>
      </c>
    </row>
    <row r="48" spans="1:62" s="5" customFormat="1" ht="124.5" customHeight="1">
      <c r="A48" s="111"/>
      <c r="B48" s="112"/>
      <c r="C48" s="113" t="s">
        <v>103</v>
      </c>
      <c r="D48" s="86">
        <f>COUNTIFS(DOLUKADROLAR!$H$2:$H$988,C48,DOLUKADROLAR!$A$2:$A$988,"PROFESÖR")+COUNTIFS(DOLUKADROLAR!$H$2:$H$988,C48,DOLUKADROLAR!$A$2:$A$988,"DOÇENT")+COUNTIFS(DOLUKADROLAR!$H$2:$H$988,C48,DOLUKADROLAR!$A$2:$A$988,"DOKTOR ÖĞRETİM ÜYESİ")</f>
        <v>0</v>
      </c>
      <c r="E48" s="86">
        <f>COUNTIFS(DOLUKADROLAR!$H$2:$H$988,C48,DOLUKADROLAR!$A$2:$A$988,"DERSÖĞRETİM GÖREVLİSİ")</f>
        <v>0</v>
      </c>
      <c r="F48" s="109" t="s">
        <v>158</v>
      </c>
      <c r="G48" s="30" t="s">
        <v>158</v>
      </c>
      <c r="H48" s="86" t="s">
        <v>158</v>
      </c>
      <c r="I48" s="109" t="s">
        <v>158</v>
      </c>
      <c r="J48" s="30" t="s">
        <v>158</v>
      </c>
      <c r="K48" s="86" t="s">
        <v>158</v>
      </c>
      <c r="L48" s="31"/>
      <c r="M48" s="127">
        <f>COUNTIFS(DOLUKADROLAR!$H$2:$H$988,C48,DOLUKADROLAR!$A$2:$A$988,"PROFESÖR")+COUNTIFS(DOLUKADROLAR!$H$2:$H$988,C48,DOLUKADROLAR!$A$2:$A$988,"DOÇENT")+COUNTIFS(DOLUKADROLAR!$H$2:$H$988,C48,DOLUKADROLAR!$A$2:$A$988,"DOKTOR ÖĞRETİM ÜYESİ")+COUNTIFS(DOLUKADROLAR!$H$2:$H$988,C48,DOLUKADROLAR!$A$2:$A$988,"DERSÖĞRETİM GÖREVLİSİ")+COUNTIFS(DOLUKADROLAR!$H$2:$H$988,C48,DOLUKADROLAR!$A$2:$A$988,"UYGÖĞRETİM GÖREVLİSİ")+COUNTIFS(DOLUKADROLAR!$H$2:$H$988,C48,DOLUKADROLAR!$A$2:$A$988,"ARAŞTIRMA GÖREVLİSİ")</f>
        <v>0</v>
      </c>
      <c r="N48" s="84" t="s">
        <v>158</v>
      </c>
      <c r="O48" s="107" t="s">
        <v>158</v>
      </c>
      <c r="P48" s="84" t="s">
        <v>158</v>
      </c>
      <c r="Q48" s="171" t="s">
        <v>158</v>
      </c>
      <c r="R48" s="85">
        <f>COUNTIFS(DOLUKADROLAR!$H$2:$H$988,C48,DOLUKADROLAR!$A$2:$A$988,"PROFESÖR")</f>
        <v>0</v>
      </c>
      <c r="S48" s="86">
        <f>COUNTIFS(AKTARIM!$C$2:$C$823,C48,AKTARIM!$D$2:$D$823,"PROFESÖR")</f>
        <v>0</v>
      </c>
      <c r="T48" s="87">
        <f>COUNTIFS(ILAN!$C$2:$C$816,C48,ILAN!$D$2:$D$816,"PROFESÖR")</f>
        <v>0</v>
      </c>
      <c r="U48" s="94" t="s">
        <v>158</v>
      </c>
      <c r="V48" s="85">
        <f>COUNTIFS(DOLUKADROLAR!$H$2:$H$988,C48,DOLUKADROLAR!$A$2:$A$988,"DOÇENT")</f>
        <v>0</v>
      </c>
      <c r="W48" s="86">
        <f>COUNTIFS(AKTARIM!$C$2:$C$823,C48,AKTARIM!$D$2:$D$823,"DOÇENT")</f>
        <v>0</v>
      </c>
      <c r="X48" s="87">
        <f>COUNTIFS(ILAN!$C$2:$C$816,C48,ILAN!$D$2:$D$816,"DOÇENT")</f>
        <v>0</v>
      </c>
      <c r="Y48" s="94" t="s">
        <v>158</v>
      </c>
      <c r="Z48" s="85">
        <f>COUNTIFS(DOLUKADROLAR!$H$2:$H$988,C48,DOLUKADROLAR!$A$2:$A$988,"DOKTOR ÖĞRETİM ÜYESİ")</f>
        <v>0</v>
      </c>
      <c r="AA48" s="86">
        <f>COUNTIFS(AKTARIM!$C$2:$C$823,C48,AKTARIM!$D$2:$D$823,"DOKTOR ÖĞRETİM ÜYESİ")</f>
        <v>0</v>
      </c>
      <c r="AB48" s="87">
        <f>COUNTIFS(ILAN!$C$2:$C$816,C48,ILAN!$D$2:$D$816,"DOKTOR ÖĞRETİM ÜYESİ")</f>
        <v>0</v>
      </c>
      <c r="AC48" s="94" t="s">
        <v>158</v>
      </c>
      <c r="AD48" s="85">
        <f>COUNTIFS(DOLUKADROLAR!$H$2:$H$988,C48,DOLUKADROLAR!$A$2:$A$988,"DERSÖĞRETİM GÖREVLİSİ")</f>
        <v>0</v>
      </c>
      <c r="AE48" s="86">
        <f>COUNTIFS(AKTARIM!$C$2:$C$823,C48,AKTARIM!$D$2:$D$823,"DERSÖĞRETİM GÖREVLİSİ")</f>
        <v>0</v>
      </c>
      <c r="AF48" s="87">
        <f>COUNTIFS(ILAN!$C$2:$C$816,C48,ILAN!$D$2:$D$816,"DERSÖĞRETİM GÖREVLİSİ")</f>
        <v>0</v>
      </c>
      <c r="AG48" s="94" t="s">
        <v>158</v>
      </c>
      <c r="AH48" s="89"/>
      <c r="AI48" s="86">
        <f>COUNTIFS(DOLUKADROLAR!$H$2:$H$988,C48,DOLUKADROLAR!$A$2:$A$988,"UYGÖĞRETİM GÖREVLİSİ")</f>
        <v>0</v>
      </c>
      <c r="AJ48" s="86">
        <f>COUNTIFS(AKTARIM!$C$2:$C$823,C48,AKTARIM!$D$2:$D$823,"UYGÖĞRETİM GÖREVLİSİ")</f>
        <v>0</v>
      </c>
      <c r="AK48" s="86">
        <f>COUNTIFS(ILAN!$C$2:$C$816,C48,ILAN!$D$2:$D$816,"UYGÖĞRETİM GÖREVLİSİ")</f>
        <v>0</v>
      </c>
      <c r="AL48" s="86">
        <f>COUNTIFS(DOLUKADROLAR!$H$2:$H$988,C48,DOLUKADROLAR!$A$2:$A$988,"ARAŞTIRMA GÖREVLİSİ")</f>
        <v>0</v>
      </c>
      <c r="AM48" s="86">
        <f>COUNTIFS(AKTARIM!$C$2:$C$823,C48,AKTARIM!$D$2:$D$823,"ARAŞTIRMA GÖREVLİSİ")</f>
        <v>0</v>
      </c>
      <c r="AN48" s="86">
        <f>COUNTIFS(ILAN!$C$2:$C$816,C48,ILAN!$D$2:$D$816,"ARAŞTIRMA GÖREVLİSİ")</f>
        <v>0</v>
      </c>
      <c r="AO48" s="90"/>
      <c r="AP48" s="91" t="s">
        <v>158</v>
      </c>
      <c r="AQ48" s="91" t="s">
        <v>158</v>
      </c>
      <c r="AR48" s="91" t="s">
        <v>158</v>
      </c>
      <c r="AS48" s="91" t="s">
        <v>158</v>
      </c>
      <c r="AT48" s="92" t="s">
        <v>158</v>
      </c>
      <c r="AU48" s="92" t="s">
        <v>158</v>
      </c>
      <c r="AV48" s="93"/>
      <c r="AW48" s="133">
        <f>COUNTIFS(NORMDUYURU!$C$2:$C$709,C48,NORMDUYURU!$D$2:$D$709,"PROFESÖR")</f>
        <v>0</v>
      </c>
      <c r="AX48" s="165">
        <f>COUNTIFS(NORMDISITALEP!$C$2:$C$847,C48,NORMDISITALEP!$D$2:$D$847,"PROFESÖR")</f>
        <v>0</v>
      </c>
      <c r="AY48" s="135" t="s">
        <v>158</v>
      </c>
      <c r="AZ48" s="133">
        <f>COUNTIFS(NORMDUYURU!$C$2:$C$709,C48,NORMDUYURU!$D$2:$D$709,"DOÇENT")</f>
        <v>0</v>
      </c>
      <c r="BA48" s="165">
        <f>COUNTIFS(NORMDISITALEP!$C$2:$C$847,C48,NORMDISITALEP!$D$2:$D$847,"DOÇENT")</f>
        <v>0</v>
      </c>
      <c r="BB48" s="135" t="s">
        <v>158</v>
      </c>
      <c r="BC48" s="133">
        <f>COUNTIFS(NORMDUYURU!$C$2:$C$709,C48,NORMDUYURU!$D$2:$D$709,"DOKTOR ÖĞRETİM ÜYESİ")</f>
        <v>0</v>
      </c>
      <c r="BD48" s="165">
        <f>COUNTIFS(NORMDISITALEP!$C$2:$C$847,C48,NORMDISITALEP!$D$2:$D$847,"DOKTOR ÖĞRETİM ÜYESİ")</f>
        <v>0</v>
      </c>
      <c r="BE48" s="135" t="s">
        <v>158</v>
      </c>
      <c r="BF48" s="133">
        <f>COUNTIFS(NORMDUYURU!$C$2:$C$709,C48,NORMDUYURU!$D$2:$D$709,"DERSÖĞRETİM GÖREVLİSİ")</f>
        <v>0</v>
      </c>
      <c r="BG48" s="165">
        <f>COUNTIFS(NORMDISITALEP!$C$2:$C$847,C48,NORMDISITALEP!$D$2:$D$847,"DERSÖĞRETİM GÖREVLİSİ")</f>
        <v>0</v>
      </c>
      <c r="BH48" s="135" t="s">
        <v>158</v>
      </c>
      <c r="BI48" s="123">
        <f>COUNTIFS(NORMDUYURU!$C$2:$C$709,C48,NORMDUYURU!$D$2:$D$709,"UYGÖĞRETİM GÖREVLİSİ")</f>
        <v>0</v>
      </c>
      <c r="BJ48" s="123">
        <f>COUNTIFS(NORMDUYURU!$C$2:$C$709,C48,NORMDUYURU!$D$2:$D$709,"ARAŞTIRMA GÖREVLİSİ")</f>
        <v>0</v>
      </c>
    </row>
    <row r="49" spans="1:62" s="5" customFormat="1" ht="124.5" customHeight="1">
      <c r="A49" s="111" t="s">
        <v>39</v>
      </c>
      <c r="B49" s="112" t="s">
        <v>44</v>
      </c>
      <c r="C49" s="113"/>
      <c r="D49" s="86">
        <f>COUNTIFS(DOLUKADROLAR!$G$2:$G$988,B49,DOLUKADROLAR!$A$2:$A$988,"PROFESÖR")+COUNTIFS(DOLUKADROLAR!$G$2:$G$988,B49,DOLUKADROLAR!$A$2:$A$988,"DOÇENT")+COUNTIFS(DOLUKADROLAR!$G$2:$G$988,B49,DOLUKADROLAR!$A$2:$A$988,"DOKTOR ÖĞRETİM ÜYESİ")</f>
        <v>0</v>
      </c>
      <c r="E49" s="86">
        <f>COUNTIFS(DOLUKADROLAR!$G$2:$G$988,B49,DOLUKADROLAR!$A$2:$A$988,"DERSÖĞRETİM GÖREVLİSİ")</f>
        <v>0</v>
      </c>
      <c r="F49" s="109">
        <f>IFERROR(VLOOKUP($B49,ASGARIOUVENORM!$B$2:$C$99,2,0),"")</f>
        <v>0</v>
      </c>
      <c r="G49" s="30" t="str">
        <f>IF(D49&gt;=$F49,"YOK","AÇIK VAR")</f>
        <v>YOK</v>
      </c>
      <c r="H49" s="86">
        <f>IFERROR(D49-$F49,0)</f>
        <v>0</v>
      </c>
      <c r="I49" s="109">
        <f>IFERROR(VLOOKUP($B49,ASGARIOUVENORM!$B$2:$D$99,3,0),"")</f>
        <v>0</v>
      </c>
      <c r="J49" s="30" t="str">
        <f>IF(D49+E49&gt;=$I49,"YOK","AÇIK VAR")</f>
        <v>YOK</v>
      </c>
      <c r="K49" s="86">
        <f>IFERROR(D49+E49-$I49,0)</f>
        <v>0</v>
      </c>
      <c r="L49" s="31"/>
      <c r="M49" s="127">
        <f>COUNTIFS(DOLUKADROLAR!$G$2:$G$988,B49,DOLUKADROLAR!$A$2:$A$988,"PROFESÖR")+COUNTIFS(DOLUKADROLAR!$G$2:$G$988,B49,DOLUKADROLAR!$A$2:$A$988,"DOÇENT")+COUNTIFS(DOLUKADROLAR!$G$2:$G$988,B49,DOLUKADROLAR!$A$2:$A$988,"DOKTOR ÖĞRETİM ÜYESİ")+COUNTIFS(DOLUKADROLAR!$G$2:$G$988,B49,DOLUKADROLAR!$A$2:$A$988,"DERSÖĞRETİM GÖREVLİSİ")+COUNTIFS(DOLUKADROLAR!$G$2:$G$988,B49,DOLUKADROLAR!$A$2:$A$988,"UYGÖĞRETİM GÖREVLİSİ")+COUNTIFS(DOLUKADROLAR!$G$2:$G$988,B49,DOLUKADROLAR!$A$2:$A$988,"ARAŞTIRMA GÖREVLİSİ")</f>
        <v>0</v>
      </c>
      <c r="N49" s="84">
        <f>ROUNDDOWN(((D49+E49)*2/3),0)</f>
        <v>0</v>
      </c>
      <c r="O49" s="107">
        <f>ROUNDDOWN(((D49+E49+T49+X49+AB49+AF49)*2/3),0)</f>
        <v>0</v>
      </c>
      <c r="P49" s="84">
        <f>ROUNDDOWN(((D49+E49+S49+T49+W49+X49+AA49+AB49+AE49+AF49)*2/3),0)</f>
        <v>0</v>
      </c>
      <c r="Q49" s="171">
        <f>ROUNDDOWN(((D49+E49+S49+T49+W49+X49+AA49+AB49+AE49+AF49+AW49+AZ49+BC49+BF49+AX49+BA49+BD49+BG49)*2/3),0)</f>
        <v>0</v>
      </c>
      <c r="R49" s="85">
        <f>COUNTIFS(DOLUKADROLAR!$G$2:$G$988,B49,DOLUKADROLAR!$A$2:$A$988,"PROFESÖR")</f>
        <v>0</v>
      </c>
      <c r="S49" s="86">
        <f>COUNTIFS(AKTARIM!$B$2:$B$823,B49,AKTARIM!$D$2:$D$823,"PROFESÖR")</f>
        <v>0</v>
      </c>
      <c r="T49" s="87">
        <f>COUNTIFS(ILAN!$B$2:$B$816,B49,ILAN!$D$2:$D$816,"PROFESÖR")</f>
        <v>0</v>
      </c>
      <c r="U49" s="128" t="str">
        <f>IF($R49+$T49&gt;$O49,"!","")</f>
        <v/>
      </c>
      <c r="V49" s="85">
        <f>COUNTIFS(DOLUKADROLAR!$G$2:$G$988,B49,DOLUKADROLAR!$A$2:$A$988,"DOÇENT")</f>
        <v>0</v>
      </c>
      <c r="W49" s="86">
        <f>COUNTIFS(AKTARIM!$B$2:$B$823,B49,AKTARIM!$D$2:$D$823,"DOÇENT")</f>
        <v>0</v>
      </c>
      <c r="X49" s="87">
        <f>COUNTIFS(ILAN!$B$2:$B$816,B49,ILAN!$D$2:$D$816,"DOÇENT")</f>
        <v>0</v>
      </c>
      <c r="Y49" s="128" t="str">
        <f>IF($V49+$X49&gt;$O49,"!","")</f>
        <v/>
      </c>
      <c r="Z49" s="85">
        <f>COUNTIFS(DOLUKADROLAR!$G$2:$G$988,B49,DOLUKADROLAR!$A$2:$A$988,"DOKTOR ÖĞRETİM ÜYESİ")</f>
        <v>0</v>
      </c>
      <c r="AA49" s="86">
        <f>COUNTIFS(AKTARIM!$B$2:$B$823,B49,AKTARIM!$D$2:$D$823,"DOKTOR ÖĞRETİM ÜYESİ")</f>
        <v>0</v>
      </c>
      <c r="AB49" s="87">
        <f>COUNTIFS(ILAN!$B$2:$B$816,B49,ILAN!$D$2:$D$816,"DOKTOR ÖĞRETİM ÜYESİ")</f>
        <v>0</v>
      </c>
      <c r="AC49" s="128" t="str">
        <f>IF($Z49+$AB49&gt;$O49,"!","")</f>
        <v/>
      </c>
      <c r="AD49" s="85">
        <f>COUNTIFS(DOLUKADROLAR!$G$2:$G$988,B49,DOLUKADROLAR!$A$2:$A$988,"DERSÖĞRETİM GÖREVLİSİ")</f>
        <v>0</v>
      </c>
      <c r="AE49" s="86">
        <f>COUNTIFS(AKTARIM!$B$2:$B$823,B49,AKTARIM!$D$2:$D$823,"DERSÖĞRETİM GÖREVLİSİ")</f>
        <v>0</v>
      </c>
      <c r="AF49" s="87">
        <f>COUNTIFS(ILAN!$B$2:$B$816,B49,ILAN!$D$2:$D$816,"DERSÖĞRETİM GÖREVLİSİ")</f>
        <v>0</v>
      </c>
      <c r="AG49" s="128" t="str">
        <f>IF($AD49+$AF49&gt;$O49,"!","")</f>
        <v/>
      </c>
      <c r="AH49" s="89"/>
      <c r="AI49" s="86">
        <f>COUNTIFS(DOLUKADROLAR!$G$2:$G$988,B49,DOLUKADROLAR!$A$2:$A$988,"UYGÖĞRETİM GÖREVLİSİ")</f>
        <v>0</v>
      </c>
      <c r="AJ49" s="86">
        <f>COUNTIFS(AKTARIM!$B$2:$B$823,B49,AKTARIM!$D$2:$D$823,"UYGÖĞRETİM GÖREVLİSİ")</f>
        <v>0</v>
      </c>
      <c r="AK49" s="86">
        <f>COUNTIFS(ILAN!$B$2:$B$816,B49,ILAN!$D$2:$D$816,"UYGÖĞRETİM GÖREVLİSİ")</f>
        <v>0</v>
      </c>
      <c r="AL49" s="86">
        <f>COUNTIFS(DOLUKADROLAR!$G$2:$G$988,B49,DOLUKADROLAR!$A$2:$A$988,"ARAŞTIRMA GÖREVLİSİ")</f>
        <v>0</v>
      </c>
      <c r="AM49" s="86">
        <f>COUNTIFS(AKTARIM!$B$2:$B$823,B49,AKTARIM!$D$2:$D$823,"ARAŞTIRMA GÖREVLİSİ")</f>
        <v>0</v>
      </c>
      <c r="AN49" s="86">
        <f>COUNTIFS(ILAN!$B$2:$B$816,B49,ILAN!$D$2:$D$816,"ARAŞTIRMA GÖREVLİSİ")</f>
        <v>0</v>
      </c>
      <c r="AO49" s="90"/>
      <c r="AP49" s="91">
        <f>IFERROR(VLOOKUP($B49,OGRENCISAYISI!$B$2:$F$103,2,0),"")</f>
        <v>0</v>
      </c>
      <c r="AQ49" s="91">
        <f>IFERROR(VLOOKUP($B49,OGRENCISAYISI!$B$2:$F$103,3,0),"")</f>
        <v>0</v>
      </c>
      <c r="AR49" s="91">
        <f>IFERROR(VLOOKUP($B49,OGRENCISAYISI!$B$2:$F$103,4,0),"")</f>
        <v>0</v>
      </c>
      <c r="AS49" s="91">
        <f>IFERROR(VLOOKUP($B49,OGRENCISAYISI!$B$2:$F$103,5,0),"")</f>
        <v>0</v>
      </c>
      <c r="AT49" s="92">
        <f>IFERROR(D49/AS49,0)</f>
        <v>0</v>
      </c>
      <c r="AU49" s="92">
        <f>IFERROR(M49/AS49,0)</f>
        <v>0</v>
      </c>
      <c r="AV49" s="93"/>
      <c r="AW49" s="133">
        <f>COUNTIFS(NORMDUYURU!$B$2:$B$709,B49,NORMDUYURU!$D$2:$D$709,"PROFESÖR")</f>
        <v>0</v>
      </c>
      <c r="AX49" s="165">
        <f>COUNTIFS(NORMDISITALEP!$B$2:$B$847,B49,NORMDISITALEP!$D$2:$D$847,"PROFESÖR")</f>
        <v>0</v>
      </c>
      <c r="AY49" s="134" t="str">
        <f>IF($R49+$S49+$T49+$AX49+$AW49&gt;$Q49,"!","")</f>
        <v/>
      </c>
      <c r="AZ49" s="133">
        <f>COUNTIFS(NORMDUYURU!$B$2:$B$709,B49,NORMDUYURU!$D$2:$D$709,"DOÇENT")</f>
        <v>0</v>
      </c>
      <c r="BA49" s="165">
        <f>COUNTIFS(NORMDISITALEP!$B$2:$B$847,B49,NORMDISITALEP!$D$2:$D$847,"DOÇENT")</f>
        <v>0</v>
      </c>
      <c r="BB49" s="134" t="str">
        <f>IF($V49+$W49+$X49+$BA49+$AZ49&gt;$Q49,"!","")</f>
        <v/>
      </c>
      <c r="BC49" s="133">
        <f>COUNTIFS(NORMDUYURU!$B$2:$B$709,B49,NORMDUYURU!$D$2:$D$709,"DOKTOR ÖĞRETİM ÜYESİ")</f>
        <v>0</v>
      </c>
      <c r="BD49" s="165">
        <f>COUNTIFS(NORMDISITALEP!$B$2:$B$847,B49,NORMDISITALEP!$D$2:$D$847,"DOKTOR ÖĞRETİM ÜYESİ")</f>
        <v>0</v>
      </c>
      <c r="BE49" s="134" t="str">
        <f>IF($Z49+$AA49+$AB49+$BD49+$BC49&gt;$Q49,"!","")</f>
        <v/>
      </c>
      <c r="BF49" s="133">
        <f>COUNTIFS(NORMDUYURU!$B$2:$B$709,B49,NORMDUYURU!$D$2:$D$709,"DERSÖĞRETİM GÖREVLİSİ")</f>
        <v>0</v>
      </c>
      <c r="BG49" s="165">
        <f>COUNTIFS(NORMDISITALEP!$B$2:$B$847,B49,NORMDISITALEP!$D$2:$D$847,"DERSÖĞRETİM GÖREVLİSİ")</f>
        <v>0</v>
      </c>
      <c r="BH49" s="134" t="str">
        <f>IF($AD49+$AE49+$AF49+$BG49+$BF49&gt;$Q49,"!","")</f>
        <v/>
      </c>
      <c r="BI49" s="123">
        <f>COUNTIFS(NORMDUYURU!$B$2:$B$709,B49,NORMDUYURU!$D$2:$D$709,"UYGÖĞRETİM GÖREVLİSİ")</f>
        <v>0</v>
      </c>
      <c r="BJ49" s="123">
        <f>COUNTIFS(NORMDUYURU!$B$2:$B$709,B49,NORMDUYURU!$D$2:$D$709,"ARAŞTIRMA GÖREVLİSİ")</f>
        <v>0</v>
      </c>
    </row>
    <row r="50" spans="1:62" s="5" customFormat="1" ht="124.5" customHeight="1">
      <c r="A50" s="111"/>
      <c r="B50" s="112"/>
      <c r="C50" s="113" t="s">
        <v>45</v>
      </c>
      <c r="D50" s="86">
        <f>COUNTIFS(DOLUKADROLAR!$H$2:$H$988,C50,DOLUKADROLAR!$A$2:$A$988,"PROFESÖR")+COUNTIFS(DOLUKADROLAR!$H$2:$H$988,C50,DOLUKADROLAR!$A$2:$A$988,"DOÇENT")+COUNTIFS(DOLUKADROLAR!$H$2:$H$988,C50,DOLUKADROLAR!$A$2:$A$988,"DOKTOR ÖĞRETİM ÜYESİ")</f>
        <v>0</v>
      </c>
      <c r="E50" s="86">
        <f>COUNTIFS(DOLUKADROLAR!$H$2:$H$988,C50,DOLUKADROLAR!$A$2:$A$988,"DERSÖĞRETİM GÖREVLİSİ")</f>
        <v>0</v>
      </c>
      <c r="F50" s="109" t="s">
        <v>158</v>
      </c>
      <c r="G50" s="30" t="s">
        <v>158</v>
      </c>
      <c r="H50" s="86" t="s">
        <v>158</v>
      </c>
      <c r="I50" s="109" t="s">
        <v>158</v>
      </c>
      <c r="J50" s="30" t="s">
        <v>158</v>
      </c>
      <c r="K50" s="86" t="s">
        <v>158</v>
      </c>
      <c r="L50" s="31"/>
      <c r="M50" s="127">
        <f>COUNTIFS(DOLUKADROLAR!$H$2:$H$988,C50,DOLUKADROLAR!$A$2:$A$988,"PROFESÖR")+COUNTIFS(DOLUKADROLAR!$H$2:$H$988,C50,DOLUKADROLAR!$A$2:$A$988,"DOÇENT")+COUNTIFS(DOLUKADROLAR!$H$2:$H$988,C50,DOLUKADROLAR!$A$2:$A$988,"DOKTOR ÖĞRETİM ÜYESİ")+COUNTIFS(DOLUKADROLAR!$H$2:$H$988,C50,DOLUKADROLAR!$A$2:$A$988,"DERSÖĞRETİM GÖREVLİSİ")+COUNTIFS(DOLUKADROLAR!$H$2:$H$988,C50,DOLUKADROLAR!$A$2:$A$988,"UYGÖĞRETİM GÖREVLİSİ")+COUNTIFS(DOLUKADROLAR!$H$2:$H$988,C50,DOLUKADROLAR!$A$2:$A$988,"ARAŞTIRMA GÖREVLİSİ")</f>
        <v>0</v>
      </c>
      <c r="N50" s="84" t="s">
        <v>158</v>
      </c>
      <c r="O50" s="107" t="s">
        <v>158</v>
      </c>
      <c r="P50" s="84" t="s">
        <v>158</v>
      </c>
      <c r="Q50" s="171" t="s">
        <v>158</v>
      </c>
      <c r="R50" s="85">
        <f>COUNTIFS(DOLUKADROLAR!$H$2:$H$988,C50,DOLUKADROLAR!$A$2:$A$988,"PROFESÖR")</f>
        <v>0</v>
      </c>
      <c r="S50" s="86">
        <f>COUNTIFS(AKTARIM!$C$2:$C$823,C50,AKTARIM!$D$2:$D$823,"PROFESÖR")</f>
        <v>0</v>
      </c>
      <c r="T50" s="87">
        <f>COUNTIFS(ILAN!$C$2:$C$816,C50,ILAN!$D$2:$D$816,"PROFESÖR")</f>
        <v>0</v>
      </c>
      <c r="U50" s="94" t="s">
        <v>158</v>
      </c>
      <c r="V50" s="85">
        <f>COUNTIFS(DOLUKADROLAR!$H$2:$H$988,C50,DOLUKADROLAR!$A$2:$A$988,"DOÇENT")</f>
        <v>0</v>
      </c>
      <c r="W50" s="86">
        <f>COUNTIFS(AKTARIM!$C$2:$C$823,C50,AKTARIM!$D$2:$D$823,"DOÇENT")</f>
        <v>0</v>
      </c>
      <c r="X50" s="87">
        <f>COUNTIFS(ILAN!$C$2:$C$816,C50,ILAN!$D$2:$D$816,"DOÇENT")</f>
        <v>0</v>
      </c>
      <c r="Y50" s="94" t="s">
        <v>158</v>
      </c>
      <c r="Z50" s="85">
        <f>COUNTIFS(DOLUKADROLAR!$H$2:$H$988,C50,DOLUKADROLAR!$A$2:$A$988,"DOKTOR ÖĞRETİM ÜYESİ")</f>
        <v>0</v>
      </c>
      <c r="AA50" s="86">
        <f>COUNTIFS(AKTARIM!$C$2:$C$823,C50,AKTARIM!$D$2:$D$823,"DOKTOR ÖĞRETİM ÜYESİ")</f>
        <v>0</v>
      </c>
      <c r="AB50" s="87">
        <f>COUNTIFS(ILAN!$C$2:$C$816,C50,ILAN!$D$2:$D$816,"DOKTOR ÖĞRETİM ÜYESİ")</f>
        <v>0</v>
      </c>
      <c r="AC50" s="94" t="s">
        <v>158</v>
      </c>
      <c r="AD50" s="85">
        <f>COUNTIFS(DOLUKADROLAR!$H$2:$H$988,C50,DOLUKADROLAR!$A$2:$A$988,"DERSÖĞRETİM GÖREVLİSİ")</f>
        <v>0</v>
      </c>
      <c r="AE50" s="86">
        <f>COUNTIFS(AKTARIM!$C$2:$C$823,C50,AKTARIM!$D$2:$D$823,"DERSÖĞRETİM GÖREVLİSİ")</f>
        <v>0</v>
      </c>
      <c r="AF50" s="87">
        <f>COUNTIFS(ILAN!$C$2:$C$816,C50,ILAN!$D$2:$D$816,"DERSÖĞRETİM GÖREVLİSİ")</f>
        <v>0</v>
      </c>
      <c r="AG50" s="94" t="s">
        <v>158</v>
      </c>
      <c r="AH50" s="89"/>
      <c r="AI50" s="86">
        <f>COUNTIFS(DOLUKADROLAR!$H$2:$H$988,C50,DOLUKADROLAR!$A$2:$A$988,"UYGÖĞRETİM GÖREVLİSİ")</f>
        <v>0</v>
      </c>
      <c r="AJ50" s="86">
        <f>COUNTIFS(AKTARIM!$C$2:$C$823,C50,AKTARIM!$D$2:$D$823,"UYGÖĞRETİM GÖREVLİSİ")</f>
        <v>0</v>
      </c>
      <c r="AK50" s="86">
        <f>COUNTIFS(ILAN!$C$2:$C$816,C50,ILAN!$D$2:$D$816,"UYGÖĞRETİM GÖREVLİSİ")</f>
        <v>0</v>
      </c>
      <c r="AL50" s="86">
        <f>COUNTIFS(DOLUKADROLAR!$H$2:$H$988,C50,DOLUKADROLAR!$A$2:$A$988,"ARAŞTIRMA GÖREVLİSİ")</f>
        <v>0</v>
      </c>
      <c r="AM50" s="86">
        <f>COUNTIFS(AKTARIM!$C$2:$C$823,C50,AKTARIM!$D$2:$D$823,"ARAŞTIRMA GÖREVLİSİ")</f>
        <v>0</v>
      </c>
      <c r="AN50" s="86">
        <f>COUNTIFS(ILAN!$C$2:$C$816,C50,ILAN!$D$2:$D$816,"ARAŞTIRMA GÖREVLİSİ")</f>
        <v>0</v>
      </c>
      <c r="AO50" s="90"/>
      <c r="AP50" s="91" t="s">
        <v>158</v>
      </c>
      <c r="AQ50" s="91" t="s">
        <v>158</v>
      </c>
      <c r="AR50" s="91" t="s">
        <v>158</v>
      </c>
      <c r="AS50" s="91" t="s">
        <v>158</v>
      </c>
      <c r="AT50" s="92" t="s">
        <v>158</v>
      </c>
      <c r="AU50" s="92" t="s">
        <v>158</v>
      </c>
      <c r="AV50" s="93"/>
      <c r="AW50" s="133">
        <f>COUNTIFS(NORMDUYURU!$C$2:$C$709,C50,NORMDUYURU!$D$2:$D$709,"PROFESÖR")</f>
        <v>0</v>
      </c>
      <c r="AX50" s="165">
        <f>COUNTIFS(NORMDISITALEP!$C$2:$C$847,C50,NORMDISITALEP!$D$2:$D$847,"PROFESÖR")</f>
        <v>0</v>
      </c>
      <c r="AY50" s="135" t="s">
        <v>158</v>
      </c>
      <c r="AZ50" s="133">
        <f>COUNTIFS(NORMDUYURU!$C$2:$C$709,C50,NORMDUYURU!$D$2:$D$709,"DOÇENT")</f>
        <v>0</v>
      </c>
      <c r="BA50" s="165">
        <f>COUNTIFS(NORMDISITALEP!$C$2:$C$847,C50,NORMDISITALEP!$D$2:$D$847,"DOÇENT")</f>
        <v>0</v>
      </c>
      <c r="BB50" s="135" t="s">
        <v>158</v>
      </c>
      <c r="BC50" s="133">
        <f>COUNTIFS(NORMDUYURU!$C$2:$C$709,C50,NORMDUYURU!$D$2:$D$709,"DOKTOR ÖĞRETİM ÜYESİ")</f>
        <v>0</v>
      </c>
      <c r="BD50" s="165">
        <f>COUNTIFS(NORMDISITALEP!$C$2:$C$847,C50,NORMDISITALEP!$D$2:$D$847,"DOKTOR ÖĞRETİM ÜYESİ")</f>
        <v>0</v>
      </c>
      <c r="BE50" s="135" t="s">
        <v>158</v>
      </c>
      <c r="BF50" s="133">
        <f>COUNTIFS(NORMDUYURU!$C$2:$C$709,C50,NORMDUYURU!$D$2:$D$709,"DERSÖĞRETİM GÖREVLİSİ")</f>
        <v>0</v>
      </c>
      <c r="BG50" s="165">
        <f>COUNTIFS(NORMDISITALEP!$C$2:$C$847,C50,NORMDISITALEP!$D$2:$D$847,"DERSÖĞRETİM GÖREVLİSİ")</f>
        <v>0</v>
      </c>
      <c r="BH50" s="135" t="s">
        <v>158</v>
      </c>
      <c r="BI50" s="123">
        <f>COUNTIFS(NORMDUYURU!$C$2:$C$709,C50,NORMDUYURU!$D$2:$D$709,"UYGÖĞRETİM GÖREVLİSİ")</f>
        <v>0</v>
      </c>
      <c r="BJ50" s="123">
        <f>COUNTIFS(NORMDUYURU!$C$2:$C$709,C50,NORMDUYURU!$D$2:$D$709,"ARAŞTIRMA GÖREVLİSİ")</f>
        <v>0</v>
      </c>
    </row>
    <row r="51" spans="1:62" s="5" customFormat="1" ht="124.5" customHeight="1">
      <c r="A51" s="111"/>
      <c r="B51" s="112"/>
      <c r="C51" s="113" t="s">
        <v>46</v>
      </c>
      <c r="D51" s="86">
        <f>COUNTIFS(DOLUKADROLAR!$H$2:$H$988,C51,DOLUKADROLAR!$A$2:$A$988,"PROFESÖR")+COUNTIFS(DOLUKADROLAR!$H$2:$H$988,C51,DOLUKADROLAR!$A$2:$A$988,"DOÇENT")+COUNTIFS(DOLUKADROLAR!$H$2:$H$988,C51,DOLUKADROLAR!$A$2:$A$988,"DOKTOR ÖĞRETİM ÜYESİ")</f>
        <v>0</v>
      </c>
      <c r="E51" s="86">
        <f>COUNTIFS(DOLUKADROLAR!$H$2:$H$988,C51,DOLUKADROLAR!$A$2:$A$988,"DERSÖĞRETİM GÖREVLİSİ")</f>
        <v>0</v>
      </c>
      <c r="F51" s="109" t="s">
        <v>158</v>
      </c>
      <c r="G51" s="30" t="s">
        <v>158</v>
      </c>
      <c r="H51" s="86" t="s">
        <v>158</v>
      </c>
      <c r="I51" s="109" t="s">
        <v>158</v>
      </c>
      <c r="J51" s="30" t="s">
        <v>158</v>
      </c>
      <c r="K51" s="86" t="s">
        <v>158</v>
      </c>
      <c r="L51" s="31"/>
      <c r="M51" s="127">
        <f>COUNTIFS(DOLUKADROLAR!$H$2:$H$988,C51,DOLUKADROLAR!$A$2:$A$988,"PROFESÖR")+COUNTIFS(DOLUKADROLAR!$H$2:$H$988,C51,DOLUKADROLAR!$A$2:$A$988,"DOÇENT")+COUNTIFS(DOLUKADROLAR!$H$2:$H$988,C51,DOLUKADROLAR!$A$2:$A$988,"DOKTOR ÖĞRETİM ÜYESİ")+COUNTIFS(DOLUKADROLAR!$H$2:$H$988,C51,DOLUKADROLAR!$A$2:$A$988,"DERSÖĞRETİM GÖREVLİSİ")+COUNTIFS(DOLUKADROLAR!$H$2:$H$988,C51,DOLUKADROLAR!$A$2:$A$988,"UYGÖĞRETİM GÖREVLİSİ")+COUNTIFS(DOLUKADROLAR!$H$2:$H$988,C51,DOLUKADROLAR!$A$2:$A$988,"ARAŞTIRMA GÖREVLİSİ")</f>
        <v>0</v>
      </c>
      <c r="N51" s="84" t="s">
        <v>158</v>
      </c>
      <c r="O51" s="107" t="s">
        <v>158</v>
      </c>
      <c r="P51" s="84" t="s">
        <v>158</v>
      </c>
      <c r="Q51" s="171" t="s">
        <v>158</v>
      </c>
      <c r="R51" s="85">
        <f>COUNTIFS(DOLUKADROLAR!$H$2:$H$988,C51,DOLUKADROLAR!$A$2:$A$988,"PROFESÖR")</f>
        <v>0</v>
      </c>
      <c r="S51" s="86">
        <f>COUNTIFS(AKTARIM!$C$2:$C$823,C51,AKTARIM!$D$2:$D$823,"PROFESÖR")</f>
        <v>0</v>
      </c>
      <c r="T51" s="87">
        <f>COUNTIFS(ILAN!$C$2:$C$816,C51,ILAN!$D$2:$D$816,"PROFESÖR")</f>
        <v>0</v>
      </c>
      <c r="U51" s="94" t="s">
        <v>158</v>
      </c>
      <c r="V51" s="85">
        <f>COUNTIFS(DOLUKADROLAR!$H$2:$H$988,C51,DOLUKADROLAR!$A$2:$A$988,"DOÇENT")</f>
        <v>0</v>
      </c>
      <c r="W51" s="86">
        <f>COUNTIFS(AKTARIM!$C$2:$C$823,C51,AKTARIM!$D$2:$D$823,"DOÇENT")</f>
        <v>0</v>
      </c>
      <c r="X51" s="87">
        <f>COUNTIFS(ILAN!$C$2:$C$816,C51,ILAN!$D$2:$D$816,"DOÇENT")</f>
        <v>0</v>
      </c>
      <c r="Y51" s="94" t="s">
        <v>158</v>
      </c>
      <c r="Z51" s="85">
        <f>COUNTIFS(DOLUKADROLAR!$H$2:$H$988,C51,DOLUKADROLAR!$A$2:$A$988,"DOKTOR ÖĞRETİM ÜYESİ")</f>
        <v>0</v>
      </c>
      <c r="AA51" s="86">
        <f>COUNTIFS(AKTARIM!$C$2:$C$823,C51,AKTARIM!$D$2:$D$823,"DOKTOR ÖĞRETİM ÜYESİ")</f>
        <v>0</v>
      </c>
      <c r="AB51" s="87">
        <f>COUNTIFS(ILAN!$C$2:$C$816,C51,ILAN!$D$2:$D$816,"DOKTOR ÖĞRETİM ÜYESİ")</f>
        <v>0</v>
      </c>
      <c r="AC51" s="94" t="s">
        <v>158</v>
      </c>
      <c r="AD51" s="85">
        <f>COUNTIFS(DOLUKADROLAR!$H$2:$H$988,C51,DOLUKADROLAR!$A$2:$A$988,"DERSÖĞRETİM GÖREVLİSİ")</f>
        <v>0</v>
      </c>
      <c r="AE51" s="86">
        <f>COUNTIFS(AKTARIM!$C$2:$C$823,C51,AKTARIM!$D$2:$D$823,"DERSÖĞRETİM GÖREVLİSİ")</f>
        <v>0</v>
      </c>
      <c r="AF51" s="87">
        <f>COUNTIFS(ILAN!$C$2:$C$816,C51,ILAN!$D$2:$D$816,"DERSÖĞRETİM GÖREVLİSİ")</f>
        <v>0</v>
      </c>
      <c r="AG51" s="94" t="s">
        <v>158</v>
      </c>
      <c r="AH51" s="89"/>
      <c r="AI51" s="86">
        <f>COUNTIFS(DOLUKADROLAR!$H$2:$H$988,C51,DOLUKADROLAR!$A$2:$A$988,"UYGÖĞRETİM GÖREVLİSİ")</f>
        <v>0</v>
      </c>
      <c r="AJ51" s="86">
        <f>COUNTIFS(AKTARIM!$C$2:$C$823,C51,AKTARIM!$D$2:$D$823,"UYGÖĞRETİM GÖREVLİSİ")</f>
        <v>0</v>
      </c>
      <c r="AK51" s="86">
        <f>COUNTIFS(ILAN!$C$2:$C$816,C51,ILAN!$D$2:$D$816,"UYGÖĞRETİM GÖREVLİSİ")</f>
        <v>0</v>
      </c>
      <c r="AL51" s="86">
        <f>COUNTIFS(DOLUKADROLAR!$H$2:$H$988,C51,DOLUKADROLAR!$A$2:$A$988,"ARAŞTIRMA GÖREVLİSİ")</f>
        <v>0</v>
      </c>
      <c r="AM51" s="86">
        <f>COUNTIFS(AKTARIM!$C$2:$C$823,C51,AKTARIM!$D$2:$D$823,"ARAŞTIRMA GÖREVLİSİ")</f>
        <v>0</v>
      </c>
      <c r="AN51" s="86">
        <f>COUNTIFS(ILAN!$C$2:$C$816,C51,ILAN!$D$2:$D$816,"ARAŞTIRMA GÖREVLİSİ")</f>
        <v>0</v>
      </c>
      <c r="AO51" s="90"/>
      <c r="AP51" s="91" t="s">
        <v>158</v>
      </c>
      <c r="AQ51" s="91" t="s">
        <v>158</v>
      </c>
      <c r="AR51" s="91" t="s">
        <v>158</v>
      </c>
      <c r="AS51" s="91" t="s">
        <v>158</v>
      </c>
      <c r="AT51" s="92" t="s">
        <v>158</v>
      </c>
      <c r="AU51" s="92" t="s">
        <v>158</v>
      </c>
      <c r="AV51" s="93"/>
      <c r="AW51" s="133">
        <f>COUNTIFS(NORMDUYURU!$C$2:$C$709,C51,NORMDUYURU!$D$2:$D$709,"PROFESÖR")</f>
        <v>0</v>
      </c>
      <c r="AX51" s="165">
        <f>COUNTIFS(NORMDISITALEP!$C$2:$C$847,C51,NORMDISITALEP!$D$2:$D$847,"PROFESÖR")</f>
        <v>0</v>
      </c>
      <c r="AY51" s="135" t="s">
        <v>158</v>
      </c>
      <c r="AZ51" s="133">
        <f>COUNTIFS(NORMDUYURU!$C$2:$C$709,C51,NORMDUYURU!$D$2:$D$709,"DOÇENT")</f>
        <v>0</v>
      </c>
      <c r="BA51" s="165">
        <f>COUNTIFS(NORMDISITALEP!$C$2:$C$847,C51,NORMDISITALEP!$D$2:$D$847,"DOÇENT")</f>
        <v>0</v>
      </c>
      <c r="BB51" s="135" t="s">
        <v>158</v>
      </c>
      <c r="BC51" s="133">
        <f>COUNTIFS(NORMDUYURU!$C$2:$C$709,C51,NORMDUYURU!$D$2:$D$709,"DOKTOR ÖĞRETİM ÜYESİ")</f>
        <v>0</v>
      </c>
      <c r="BD51" s="165">
        <f>COUNTIFS(NORMDISITALEP!$C$2:$C$847,C51,NORMDISITALEP!$D$2:$D$847,"DOKTOR ÖĞRETİM ÜYESİ")</f>
        <v>0</v>
      </c>
      <c r="BE51" s="135" t="s">
        <v>158</v>
      </c>
      <c r="BF51" s="133">
        <f>COUNTIFS(NORMDUYURU!$C$2:$C$709,C51,NORMDUYURU!$D$2:$D$709,"DERSÖĞRETİM GÖREVLİSİ")</f>
        <v>0</v>
      </c>
      <c r="BG51" s="165">
        <f>COUNTIFS(NORMDISITALEP!$C$2:$C$847,C51,NORMDISITALEP!$D$2:$D$847,"DERSÖĞRETİM GÖREVLİSİ")</f>
        <v>0</v>
      </c>
      <c r="BH51" s="135" t="s">
        <v>158</v>
      </c>
      <c r="BI51" s="123">
        <f>COUNTIFS(NORMDUYURU!$C$2:$C$709,C51,NORMDUYURU!$D$2:$D$709,"UYGÖĞRETİM GÖREVLİSİ")</f>
        <v>0</v>
      </c>
      <c r="BJ51" s="123">
        <f>COUNTIFS(NORMDUYURU!$C$2:$C$709,C51,NORMDUYURU!$D$2:$D$709,"ARAŞTIRMA GÖREVLİSİ")</f>
        <v>0</v>
      </c>
    </row>
    <row r="52" spans="1:62" s="5" customFormat="1" ht="124.5" customHeight="1">
      <c r="A52" s="111"/>
      <c r="B52" s="112"/>
      <c r="C52" s="113" t="s">
        <v>48</v>
      </c>
      <c r="D52" s="86">
        <f>COUNTIFS(DOLUKADROLAR!$H$2:$H$988,C52,DOLUKADROLAR!$A$2:$A$988,"PROFESÖR")+COUNTIFS(DOLUKADROLAR!$H$2:$H$988,C52,DOLUKADROLAR!$A$2:$A$988,"DOÇENT")+COUNTIFS(DOLUKADROLAR!$H$2:$H$988,C52,DOLUKADROLAR!$A$2:$A$988,"DOKTOR ÖĞRETİM ÜYESİ")</f>
        <v>0</v>
      </c>
      <c r="E52" s="86">
        <f>COUNTIFS(DOLUKADROLAR!$H$2:$H$988,C52,DOLUKADROLAR!$A$2:$A$988,"DERSÖĞRETİM GÖREVLİSİ")</f>
        <v>0</v>
      </c>
      <c r="F52" s="109" t="s">
        <v>158</v>
      </c>
      <c r="G52" s="30" t="s">
        <v>158</v>
      </c>
      <c r="H52" s="86" t="s">
        <v>158</v>
      </c>
      <c r="I52" s="109" t="s">
        <v>158</v>
      </c>
      <c r="J52" s="30" t="s">
        <v>158</v>
      </c>
      <c r="K52" s="86" t="s">
        <v>158</v>
      </c>
      <c r="L52" s="31"/>
      <c r="M52" s="127">
        <f>COUNTIFS(DOLUKADROLAR!$H$2:$H$988,C52,DOLUKADROLAR!$A$2:$A$988,"PROFESÖR")+COUNTIFS(DOLUKADROLAR!$H$2:$H$988,C52,DOLUKADROLAR!$A$2:$A$988,"DOÇENT")+COUNTIFS(DOLUKADROLAR!$H$2:$H$988,C52,DOLUKADROLAR!$A$2:$A$988,"DOKTOR ÖĞRETİM ÜYESİ")+COUNTIFS(DOLUKADROLAR!$H$2:$H$988,C52,DOLUKADROLAR!$A$2:$A$988,"DERSÖĞRETİM GÖREVLİSİ")+COUNTIFS(DOLUKADROLAR!$H$2:$H$988,C52,DOLUKADROLAR!$A$2:$A$988,"UYGÖĞRETİM GÖREVLİSİ")+COUNTIFS(DOLUKADROLAR!$H$2:$H$988,C52,DOLUKADROLAR!$A$2:$A$988,"ARAŞTIRMA GÖREVLİSİ")</f>
        <v>0</v>
      </c>
      <c r="N52" s="84" t="s">
        <v>158</v>
      </c>
      <c r="O52" s="107" t="s">
        <v>158</v>
      </c>
      <c r="P52" s="84" t="s">
        <v>158</v>
      </c>
      <c r="Q52" s="171" t="s">
        <v>158</v>
      </c>
      <c r="R52" s="85">
        <f>COUNTIFS(DOLUKADROLAR!$H$2:$H$988,C52,DOLUKADROLAR!$A$2:$A$988,"PROFESÖR")</f>
        <v>0</v>
      </c>
      <c r="S52" s="86">
        <f>COUNTIFS(AKTARIM!$C$2:$C$823,C52,AKTARIM!$D$2:$D$823,"PROFESÖR")</f>
        <v>0</v>
      </c>
      <c r="T52" s="87">
        <f>COUNTIFS(ILAN!$C$2:$C$816,C52,ILAN!$D$2:$D$816,"PROFESÖR")</f>
        <v>0</v>
      </c>
      <c r="U52" s="94" t="s">
        <v>158</v>
      </c>
      <c r="V52" s="85">
        <f>COUNTIFS(DOLUKADROLAR!$H$2:$H$988,C52,DOLUKADROLAR!$A$2:$A$988,"DOÇENT")</f>
        <v>0</v>
      </c>
      <c r="W52" s="86">
        <f>COUNTIFS(AKTARIM!$C$2:$C$823,C52,AKTARIM!$D$2:$D$823,"DOÇENT")</f>
        <v>0</v>
      </c>
      <c r="X52" s="87">
        <f>COUNTIFS(ILAN!$C$2:$C$816,C52,ILAN!$D$2:$D$816,"DOÇENT")</f>
        <v>0</v>
      </c>
      <c r="Y52" s="94" t="s">
        <v>158</v>
      </c>
      <c r="Z52" s="85">
        <f>COUNTIFS(DOLUKADROLAR!$H$2:$H$988,C52,DOLUKADROLAR!$A$2:$A$988,"DOKTOR ÖĞRETİM ÜYESİ")</f>
        <v>0</v>
      </c>
      <c r="AA52" s="86">
        <f>COUNTIFS(AKTARIM!$C$2:$C$823,C52,AKTARIM!$D$2:$D$823,"DOKTOR ÖĞRETİM ÜYESİ")</f>
        <v>0</v>
      </c>
      <c r="AB52" s="87">
        <f>COUNTIFS(ILAN!$C$2:$C$816,C52,ILAN!$D$2:$D$816,"DOKTOR ÖĞRETİM ÜYESİ")</f>
        <v>0</v>
      </c>
      <c r="AC52" s="94" t="s">
        <v>158</v>
      </c>
      <c r="AD52" s="85">
        <f>COUNTIFS(DOLUKADROLAR!$H$2:$H$988,C52,DOLUKADROLAR!$A$2:$A$988,"DERSÖĞRETİM GÖREVLİSİ")</f>
        <v>0</v>
      </c>
      <c r="AE52" s="86">
        <f>COUNTIFS(AKTARIM!$C$2:$C$823,C52,AKTARIM!$D$2:$D$823,"DERSÖĞRETİM GÖREVLİSİ")</f>
        <v>0</v>
      </c>
      <c r="AF52" s="87">
        <f>COUNTIFS(ILAN!$C$2:$C$816,C52,ILAN!$D$2:$D$816,"DERSÖĞRETİM GÖREVLİSİ")</f>
        <v>0</v>
      </c>
      <c r="AG52" s="94" t="s">
        <v>158</v>
      </c>
      <c r="AH52" s="89"/>
      <c r="AI52" s="86">
        <f>COUNTIFS(DOLUKADROLAR!$H$2:$H$988,C52,DOLUKADROLAR!$A$2:$A$988,"UYGÖĞRETİM GÖREVLİSİ")</f>
        <v>0</v>
      </c>
      <c r="AJ52" s="86">
        <f>COUNTIFS(AKTARIM!$C$2:$C$823,C52,AKTARIM!$D$2:$D$823,"UYGÖĞRETİM GÖREVLİSİ")</f>
        <v>0</v>
      </c>
      <c r="AK52" s="86">
        <f>COUNTIFS(ILAN!$C$2:$C$816,C52,ILAN!$D$2:$D$816,"UYGÖĞRETİM GÖREVLİSİ")</f>
        <v>0</v>
      </c>
      <c r="AL52" s="86">
        <f>COUNTIFS(DOLUKADROLAR!$H$2:$H$988,C52,DOLUKADROLAR!$A$2:$A$988,"ARAŞTIRMA GÖREVLİSİ")</f>
        <v>0</v>
      </c>
      <c r="AM52" s="86">
        <f>COUNTIFS(AKTARIM!$C$2:$C$823,C52,AKTARIM!$D$2:$D$823,"ARAŞTIRMA GÖREVLİSİ")</f>
        <v>0</v>
      </c>
      <c r="AN52" s="86">
        <f>COUNTIFS(ILAN!$C$2:$C$816,C52,ILAN!$D$2:$D$816,"ARAŞTIRMA GÖREVLİSİ")</f>
        <v>0</v>
      </c>
      <c r="AO52" s="90"/>
      <c r="AP52" s="91" t="s">
        <v>158</v>
      </c>
      <c r="AQ52" s="91" t="s">
        <v>158</v>
      </c>
      <c r="AR52" s="91" t="s">
        <v>158</v>
      </c>
      <c r="AS52" s="91" t="s">
        <v>158</v>
      </c>
      <c r="AT52" s="92" t="s">
        <v>158</v>
      </c>
      <c r="AU52" s="92" t="s">
        <v>158</v>
      </c>
      <c r="AV52" s="93"/>
      <c r="AW52" s="133">
        <f>COUNTIFS(NORMDUYURU!$C$2:$C$709,C52,NORMDUYURU!$D$2:$D$709,"PROFESÖR")</f>
        <v>0</v>
      </c>
      <c r="AX52" s="165">
        <f>COUNTIFS(NORMDISITALEP!$C$2:$C$847,C52,NORMDISITALEP!$D$2:$D$847,"PROFESÖR")</f>
        <v>0</v>
      </c>
      <c r="AY52" s="135" t="s">
        <v>158</v>
      </c>
      <c r="AZ52" s="133">
        <f>COUNTIFS(NORMDUYURU!$C$2:$C$709,C52,NORMDUYURU!$D$2:$D$709,"DOÇENT")</f>
        <v>0</v>
      </c>
      <c r="BA52" s="165">
        <f>COUNTIFS(NORMDISITALEP!$C$2:$C$847,C52,NORMDISITALEP!$D$2:$D$847,"DOÇENT")</f>
        <v>0</v>
      </c>
      <c r="BB52" s="135" t="s">
        <v>158</v>
      </c>
      <c r="BC52" s="133">
        <f>COUNTIFS(NORMDUYURU!$C$2:$C$709,C52,NORMDUYURU!$D$2:$D$709,"DOKTOR ÖĞRETİM ÜYESİ")</f>
        <v>0</v>
      </c>
      <c r="BD52" s="165">
        <f>COUNTIFS(NORMDISITALEP!$C$2:$C$847,C52,NORMDISITALEP!$D$2:$D$847,"DOKTOR ÖĞRETİM ÜYESİ")</f>
        <v>0</v>
      </c>
      <c r="BE52" s="135" t="s">
        <v>158</v>
      </c>
      <c r="BF52" s="133">
        <f>COUNTIFS(NORMDUYURU!$C$2:$C$709,C52,NORMDUYURU!$D$2:$D$709,"DERSÖĞRETİM GÖREVLİSİ")</f>
        <v>0</v>
      </c>
      <c r="BG52" s="165">
        <f>COUNTIFS(NORMDISITALEP!$C$2:$C$847,C52,NORMDISITALEP!$D$2:$D$847,"DERSÖĞRETİM GÖREVLİSİ")</f>
        <v>0</v>
      </c>
      <c r="BH52" s="135" t="s">
        <v>158</v>
      </c>
      <c r="BI52" s="123">
        <f>COUNTIFS(NORMDUYURU!$C$2:$C$709,C52,NORMDUYURU!$D$2:$D$709,"UYGÖĞRETİM GÖREVLİSİ")</f>
        <v>0</v>
      </c>
      <c r="BJ52" s="123">
        <f>COUNTIFS(NORMDUYURU!$C$2:$C$709,C52,NORMDUYURU!$D$2:$D$709,"ARAŞTIRMA GÖREVLİSİ")</f>
        <v>0</v>
      </c>
    </row>
    <row r="53" spans="1:62" s="5" customFormat="1" ht="124.5" customHeight="1">
      <c r="A53" s="111"/>
      <c r="B53" s="112"/>
      <c r="C53" s="113" t="s">
        <v>217</v>
      </c>
      <c r="D53" s="86">
        <f>COUNTIFS(DOLUKADROLAR!$H$2:$H$988,C53,DOLUKADROLAR!$A$2:$A$988,"PROFESÖR")+COUNTIFS(DOLUKADROLAR!$H$2:$H$988,C53,DOLUKADROLAR!$A$2:$A$988,"DOÇENT")+COUNTIFS(DOLUKADROLAR!$H$2:$H$988,C53,DOLUKADROLAR!$A$2:$A$988,"DOKTOR ÖĞRETİM ÜYESİ")</f>
        <v>0</v>
      </c>
      <c r="E53" s="86">
        <f>COUNTIFS(DOLUKADROLAR!$H$2:$H$988,C53,DOLUKADROLAR!$A$2:$A$988,"DERSÖĞRETİM GÖREVLİSİ")</f>
        <v>0</v>
      </c>
      <c r="F53" s="109" t="s">
        <v>158</v>
      </c>
      <c r="G53" s="30" t="s">
        <v>158</v>
      </c>
      <c r="H53" s="86" t="s">
        <v>158</v>
      </c>
      <c r="I53" s="109" t="s">
        <v>158</v>
      </c>
      <c r="J53" s="30" t="s">
        <v>158</v>
      </c>
      <c r="K53" s="86" t="s">
        <v>158</v>
      </c>
      <c r="L53" s="31"/>
      <c r="M53" s="127">
        <f>COUNTIFS(DOLUKADROLAR!$H$2:$H$988,C53,DOLUKADROLAR!$A$2:$A$988,"PROFESÖR")+COUNTIFS(DOLUKADROLAR!$H$2:$H$988,C53,DOLUKADROLAR!$A$2:$A$988,"DOÇENT")+COUNTIFS(DOLUKADROLAR!$H$2:$H$988,C53,DOLUKADROLAR!$A$2:$A$988,"DOKTOR ÖĞRETİM ÜYESİ")+COUNTIFS(DOLUKADROLAR!$H$2:$H$988,C53,DOLUKADROLAR!$A$2:$A$988,"DERSÖĞRETİM GÖREVLİSİ")+COUNTIFS(DOLUKADROLAR!$H$2:$H$988,C53,DOLUKADROLAR!$A$2:$A$988,"UYGÖĞRETİM GÖREVLİSİ")+COUNTIFS(DOLUKADROLAR!$H$2:$H$988,C53,DOLUKADROLAR!$A$2:$A$988,"ARAŞTIRMA GÖREVLİSİ")</f>
        <v>0</v>
      </c>
      <c r="N53" s="84" t="s">
        <v>158</v>
      </c>
      <c r="O53" s="107" t="s">
        <v>158</v>
      </c>
      <c r="P53" s="84" t="s">
        <v>158</v>
      </c>
      <c r="Q53" s="171" t="s">
        <v>158</v>
      </c>
      <c r="R53" s="85">
        <f>COUNTIFS(DOLUKADROLAR!$H$2:$H$988,C53,DOLUKADROLAR!$A$2:$A$988,"PROFESÖR")</f>
        <v>0</v>
      </c>
      <c r="S53" s="86">
        <f>COUNTIFS(AKTARIM!$C$2:$C$823,C53,AKTARIM!$D$2:$D$823,"PROFESÖR")</f>
        <v>0</v>
      </c>
      <c r="T53" s="87">
        <f>COUNTIFS(ILAN!$C$2:$C$816,C53,ILAN!$D$2:$D$816,"PROFESÖR")</f>
        <v>0</v>
      </c>
      <c r="U53" s="94" t="s">
        <v>158</v>
      </c>
      <c r="V53" s="85">
        <f>COUNTIFS(DOLUKADROLAR!$H$2:$H$988,C53,DOLUKADROLAR!$A$2:$A$988,"DOÇENT")</f>
        <v>0</v>
      </c>
      <c r="W53" s="86">
        <f>COUNTIFS(AKTARIM!$C$2:$C$823,C53,AKTARIM!$D$2:$D$823,"DOÇENT")</f>
        <v>0</v>
      </c>
      <c r="X53" s="87">
        <f>COUNTIFS(ILAN!$C$2:$C$816,C53,ILAN!$D$2:$D$816,"DOÇENT")</f>
        <v>0</v>
      </c>
      <c r="Y53" s="94" t="s">
        <v>158</v>
      </c>
      <c r="Z53" s="85">
        <f>COUNTIFS(DOLUKADROLAR!$H$2:$H$988,C53,DOLUKADROLAR!$A$2:$A$988,"DOKTOR ÖĞRETİM ÜYESİ")</f>
        <v>0</v>
      </c>
      <c r="AA53" s="86">
        <f>COUNTIFS(AKTARIM!$C$2:$C$823,C53,AKTARIM!$D$2:$D$823,"DOKTOR ÖĞRETİM ÜYESİ")</f>
        <v>0</v>
      </c>
      <c r="AB53" s="87">
        <f>COUNTIFS(ILAN!$C$2:$C$816,C53,ILAN!$D$2:$D$816,"DOKTOR ÖĞRETİM ÜYESİ")</f>
        <v>0</v>
      </c>
      <c r="AC53" s="94" t="s">
        <v>158</v>
      </c>
      <c r="AD53" s="85">
        <f>COUNTIFS(DOLUKADROLAR!$H$2:$H$988,C53,DOLUKADROLAR!$A$2:$A$988,"DERSÖĞRETİM GÖREVLİSİ")</f>
        <v>0</v>
      </c>
      <c r="AE53" s="86">
        <f>COUNTIFS(AKTARIM!$C$2:$C$823,C53,AKTARIM!$D$2:$D$823,"DERSÖĞRETİM GÖREVLİSİ")</f>
        <v>0</v>
      </c>
      <c r="AF53" s="87">
        <f>COUNTIFS(ILAN!$C$2:$C$816,C53,ILAN!$D$2:$D$816,"DERSÖĞRETİM GÖREVLİSİ")</f>
        <v>0</v>
      </c>
      <c r="AG53" s="94" t="s">
        <v>158</v>
      </c>
      <c r="AH53" s="89"/>
      <c r="AI53" s="86">
        <f>COUNTIFS(DOLUKADROLAR!$H$2:$H$988,C53,DOLUKADROLAR!$A$2:$A$988,"UYGÖĞRETİM GÖREVLİSİ")</f>
        <v>0</v>
      </c>
      <c r="AJ53" s="86">
        <f>COUNTIFS(AKTARIM!$C$2:$C$823,C53,AKTARIM!$D$2:$D$823,"UYGÖĞRETİM GÖREVLİSİ")</f>
        <v>0</v>
      </c>
      <c r="AK53" s="86">
        <f>COUNTIFS(ILAN!$C$2:$C$816,C53,ILAN!$D$2:$D$816,"UYGÖĞRETİM GÖREVLİSİ")</f>
        <v>0</v>
      </c>
      <c r="AL53" s="86">
        <f>COUNTIFS(DOLUKADROLAR!$H$2:$H$988,C53,DOLUKADROLAR!$A$2:$A$988,"ARAŞTIRMA GÖREVLİSİ")</f>
        <v>0</v>
      </c>
      <c r="AM53" s="86">
        <f>COUNTIFS(AKTARIM!$C$2:$C$823,C53,AKTARIM!$D$2:$D$823,"ARAŞTIRMA GÖREVLİSİ")</f>
        <v>0</v>
      </c>
      <c r="AN53" s="86">
        <f>COUNTIFS(ILAN!$C$2:$C$816,C53,ILAN!$D$2:$D$816,"ARAŞTIRMA GÖREVLİSİ")</f>
        <v>0</v>
      </c>
      <c r="AO53" s="90"/>
      <c r="AP53" s="91" t="s">
        <v>158</v>
      </c>
      <c r="AQ53" s="91" t="s">
        <v>158</v>
      </c>
      <c r="AR53" s="91" t="s">
        <v>158</v>
      </c>
      <c r="AS53" s="91" t="s">
        <v>158</v>
      </c>
      <c r="AT53" s="92" t="s">
        <v>158</v>
      </c>
      <c r="AU53" s="92" t="s">
        <v>158</v>
      </c>
      <c r="AV53" s="93"/>
      <c r="AW53" s="133">
        <f>COUNTIFS(NORMDUYURU!$C$2:$C$709,C53,NORMDUYURU!$D$2:$D$709,"PROFESÖR")</f>
        <v>0</v>
      </c>
      <c r="AX53" s="165">
        <f>COUNTIFS(NORMDISITALEP!$C$2:$C$847,C53,NORMDISITALEP!$D$2:$D$847,"PROFESÖR")</f>
        <v>0</v>
      </c>
      <c r="AY53" s="135" t="s">
        <v>158</v>
      </c>
      <c r="AZ53" s="133">
        <f>COUNTIFS(NORMDUYURU!$C$2:$C$709,C53,NORMDUYURU!$D$2:$D$709,"DOÇENT")</f>
        <v>0</v>
      </c>
      <c r="BA53" s="165">
        <f>COUNTIFS(NORMDISITALEP!$C$2:$C$847,C53,NORMDISITALEP!$D$2:$D$847,"DOÇENT")</f>
        <v>0</v>
      </c>
      <c r="BB53" s="135" t="s">
        <v>158</v>
      </c>
      <c r="BC53" s="133">
        <f>COUNTIFS(NORMDUYURU!$C$2:$C$709,C53,NORMDUYURU!$D$2:$D$709,"DOKTOR ÖĞRETİM ÜYESİ")</f>
        <v>0</v>
      </c>
      <c r="BD53" s="165">
        <f>COUNTIFS(NORMDISITALEP!$C$2:$C$847,C53,NORMDISITALEP!$D$2:$D$847,"DOKTOR ÖĞRETİM ÜYESİ")</f>
        <v>0</v>
      </c>
      <c r="BE53" s="135" t="s">
        <v>158</v>
      </c>
      <c r="BF53" s="133">
        <f>COUNTIFS(NORMDUYURU!$C$2:$C$709,C53,NORMDUYURU!$D$2:$D$709,"DERSÖĞRETİM GÖREVLİSİ")</f>
        <v>0</v>
      </c>
      <c r="BG53" s="165">
        <f>COUNTIFS(NORMDISITALEP!$C$2:$C$847,C53,NORMDISITALEP!$D$2:$D$847,"DERSÖĞRETİM GÖREVLİSİ")</f>
        <v>0</v>
      </c>
      <c r="BH53" s="135" t="s">
        <v>158</v>
      </c>
      <c r="BI53" s="123">
        <f>COUNTIFS(NORMDUYURU!$C$2:$C$709,C53,NORMDUYURU!$D$2:$D$709,"UYGÖĞRETİM GÖREVLİSİ")</f>
        <v>0</v>
      </c>
      <c r="BJ53" s="123">
        <f>COUNTIFS(NORMDUYURU!$C$2:$C$709,C53,NORMDUYURU!$D$2:$D$709,"ARAŞTIRMA GÖREVLİSİ")</f>
        <v>0</v>
      </c>
    </row>
    <row r="54" spans="1:62" s="5" customFormat="1" ht="124.5" customHeight="1">
      <c r="A54" s="111"/>
      <c r="B54" s="112"/>
      <c r="C54" s="113" t="s">
        <v>218</v>
      </c>
      <c r="D54" s="86">
        <f>COUNTIFS(DOLUKADROLAR!$H$2:$H$988,C54,DOLUKADROLAR!$A$2:$A$988,"PROFESÖR")+COUNTIFS(DOLUKADROLAR!$H$2:$H$988,C54,DOLUKADROLAR!$A$2:$A$988,"DOÇENT")+COUNTIFS(DOLUKADROLAR!$H$2:$H$988,C54,DOLUKADROLAR!$A$2:$A$988,"DOKTOR ÖĞRETİM ÜYESİ")</f>
        <v>0</v>
      </c>
      <c r="E54" s="86">
        <f>COUNTIFS(DOLUKADROLAR!$H$2:$H$988,C54,DOLUKADROLAR!$A$2:$A$988,"DERSÖĞRETİM GÖREVLİSİ")</f>
        <v>0</v>
      </c>
      <c r="F54" s="109" t="s">
        <v>158</v>
      </c>
      <c r="G54" s="30" t="s">
        <v>158</v>
      </c>
      <c r="H54" s="86" t="s">
        <v>158</v>
      </c>
      <c r="I54" s="109" t="s">
        <v>158</v>
      </c>
      <c r="J54" s="30" t="s">
        <v>158</v>
      </c>
      <c r="K54" s="86" t="s">
        <v>158</v>
      </c>
      <c r="L54" s="31"/>
      <c r="M54" s="127">
        <f>COUNTIFS(DOLUKADROLAR!$H$2:$H$988,C54,DOLUKADROLAR!$A$2:$A$988,"PROFESÖR")+COUNTIFS(DOLUKADROLAR!$H$2:$H$988,C54,DOLUKADROLAR!$A$2:$A$988,"DOÇENT")+COUNTIFS(DOLUKADROLAR!$H$2:$H$988,C54,DOLUKADROLAR!$A$2:$A$988,"DOKTOR ÖĞRETİM ÜYESİ")+COUNTIFS(DOLUKADROLAR!$H$2:$H$988,C54,DOLUKADROLAR!$A$2:$A$988,"DERSÖĞRETİM GÖREVLİSİ")+COUNTIFS(DOLUKADROLAR!$H$2:$H$988,C54,DOLUKADROLAR!$A$2:$A$988,"UYGÖĞRETİM GÖREVLİSİ")+COUNTIFS(DOLUKADROLAR!$H$2:$H$988,C54,DOLUKADROLAR!$A$2:$A$988,"ARAŞTIRMA GÖREVLİSİ")</f>
        <v>0</v>
      </c>
      <c r="N54" s="84" t="s">
        <v>158</v>
      </c>
      <c r="O54" s="107" t="s">
        <v>158</v>
      </c>
      <c r="P54" s="84" t="s">
        <v>158</v>
      </c>
      <c r="Q54" s="171" t="s">
        <v>158</v>
      </c>
      <c r="R54" s="85">
        <f>COUNTIFS(DOLUKADROLAR!$H$2:$H$988,C54,DOLUKADROLAR!$A$2:$A$988,"PROFESÖR")</f>
        <v>0</v>
      </c>
      <c r="S54" s="86">
        <f>COUNTIFS(AKTARIM!$C$2:$C$823,C54,AKTARIM!$D$2:$D$823,"PROFESÖR")</f>
        <v>0</v>
      </c>
      <c r="T54" s="87">
        <f>COUNTIFS(ILAN!$C$2:$C$816,C54,ILAN!$D$2:$D$816,"PROFESÖR")</f>
        <v>0</v>
      </c>
      <c r="U54" s="94" t="s">
        <v>158</v>
      </c>
      <c r="V54" s="85">
        <f>COUNTIFS(DOLUKADROLAR!$H$2:$H$988,C54,DOLUKADROLAR!$A$2:$A$988,"DOÇENT")</f>
        <v>0</v>
      </c>
      <c r="W54" s="86">
        <f>COUNTIFS(AKTARIM!$C$2:$C$823,C54,AKTARIM!$D$2:$D$823,"DOÇENT")</f>
        <v>0</v>
      </c>
      <c r="X54" s="87">
        <f>COUNTIFS(ILAN!$C$2:$C$816,C54,ILAN!$D$2:$D$816,"DOÇENT")</f>
        <v>0</v>
      </c>
      <c r="Y54" s="94" t="s">
        <v>158</v>
      </c>
      <c r="Z54" s="85">
        <f>COUNTIFS(DOLUKADROLAR!$H$2:$H$988,C54,DOLUKADROLAR!$A$2:$A$988,"DOKTOR ÖĞRETİM ÜYESİ")</f>
        <v>0</v>
      </c>
      <c r="AA54" s="86">
        <f>COUNTIFS(AKTARIM!$C$2:$C$823,C54,AKTARIM!$D$2:$D$823,"DOKTOR ÖĞRETİM ÜYESİ")</f>
        <v>0</v>
      </c>
      <c r="AB54" s="87">
        <f>COUNTIFS(ILAN!$C$2:$C$816,C54,ILAN!$D$2:$D$816,"DOKTOR ÖĞRETİM ÜYESİ")</f>
        <v>0</v>
      </c>
      <c r="AC54" s="94" t="s">
        <v>158</v>
      </c>
      <c r="AD54" s="85">
        <f>COUNTIFS(DOLUKADROLAR!$H$2:$H$988,C54,DOLUKADROLAR!$A$2:$A$988,"DERSÖĞRETİM GÖREVLİSİ")</f>
        <v>0</v>
      </c>
      <c r="AE54" s="86">
        <f>COUNTIFS(AKTARIM!$C$2:$C$823,C54,AKTARIM!$D$2:$D$823,"DERSÖĞRETİM GÖREVLİSİ")</f>
        <v>0</v>
      </c>
      <c r="AF54" s="87">
        <f>COUNTIFS(ILAN!$C$2:$C$816,C54,ILAN!$D$2:$D$816,"DERSÖĞRETİM GÖREVLİSİ")</f>
        <v>0</v>
      </c>
      <c r="AG54" s="94" t="s">
        <v>158</v>
      </c>
      <c r="AH54" s="89"/>
      <c r="AI54" s="86">
        <f>COUNTIFS(DOLUKADROLAR!$H$2:$H$988,C54,DOLUKADROLAR!$A$2:$A$988,"UYGÖĞRETİM GÖREVLİSİ")</f>
        <v>0</v>
      </c>
      <c r="AJ54" s="86">
        <f>COUNTIFS(AKTARIM!$C$2:$C$823,C54,AKTARIM!$D$2:$D$823,"UYGÖĞRETİM GÖREVLİSİ")</f>
        <v>0</v>
      </c>
      <c r="AK54" s="86">
        <f>COUNTIFS(ILAN!$C$2:$C$816,C54,ILAN!$D$2:$D$816,"UYGÖĞRETİM GÖREVLİSİ")</f>
        <v>0</v>
      </c>
      <c r="AL54" s="86">
        <f>COUNTIFS(DOLUKADROLAR!$H$2:$H$988,C54,DOLUKADROLAR!$A$2:$A$988,"ARAŞTIRMA GÖREVLİSİ")</f>
        <v>0</v>
      </c>
      <c r="AM54" s="86">
        <f>COUNTIFS(AKTARIM!$C$2:$C$823,C54,AKTARIM!$D$2:$D$823,"ARAŞTIRMA GÖREVLİSİ")</f>
        <v>0</v>
      </c>
      <c r="AN54" s="86">
        <f>COUNTIFS(ILAN!$C$2:$C$816,C54,ILAN!$D$2:$D$816,"ARAŞTIRMA GÖREVLİSİ")</f>
        <v>0</v>
      </c>
      <c r="AO54" s="90"/>
      <c r="AP54" s="91" t="s">
        <v>158</v>
      </c>
      <c r="AQ54" s="91" t="s">
        <v>158</v>
      </c>
      <c r="AR54" s="91" t="s">
        <v>158</v>
      </c>
      <c r="AS54" s="91" t="s">
        <v>158</v>
      </c>
      <c r="AT54" s="92" t="s">
        <v>158</v>
      </c>
      <c r="AU54" s="92" t="s">
        <v>158</v>
      </c>
      <c r="AV54" s="93"/>
      <c r="AW54" s="133">
        <f>COUNTIFS(NORMDUYURU!$C$2:$C$709,C54,NORMDUYURU!$D$2:$D$709,"PROFESÖR")</f>
        <v>0</v>
      </c>
      <c r="AX54" s="165">
        <f>COUNTIFS(NORMDISITALEP!$C$2:$C$847,C54,NORMDISITALEP!$D$2:$D$847,"PROFESÖR")</f>
        <v>0</v>
      </c>
      <c r="AY54" s="135" t="s">
        <v>158</v>
      </c>
      <c r="AZ54" s="133">
        <f>COUNTIFS(NORMDUYURU!$C$2:$C$709,C54,NORMDUYURU!$D$2:$D$709,"DOÇENT")</f>
        <v>0</v>
      </c>
      <c r="BA54" s="165">
        <f>COUNTIFS(NORMDISITALEP!$C$2:$C$847,C54,NORMDISITALEP!$D$2:$D$847,"DOÇENT")</f>
        <v>0</v>
      </c>
      <c r="BB54" s="135" t="s">
        <v>158</v>
      </c>
      <c r="BC54" s="133">
        <f>COUNTIFS(NORMDUYURU!$C$2:$C$709,C54,NORMDUYURU!$D$2:$D$709,"DOKTOR ÖĞRETİM ÜYESİ")</f>
        <v>0</v>
      </c>
      <c r="BD54" s="165">
        <f>COUNTIFS(NORMDISITALEP!$C$2:$C$847,C54,NORMDISITALEP!$D$2:$D$847,"DOKTOR ÖĞRETİM ÜYESİ")</f>
        <v>0</v>
      </c>
      <c r="BE54" s="135" t="s">
        <v>158</v>
      </c>
      <c r="BF54" s="133">
        <f>COUNTIFS(NORMDUYURU!$C$2:$C$709,C54,NORMDUYURU!$D$2:$D$709,"DERSÖĞRETİM GÖREVLİSİ")</f>
        <v>0</v>
      </c>
      <c r="BG54" s="165">
        <f>COUNTIFS(NORMDISITALEP!$C$2:$C$847,C54,NORMDISITALEP!$D$2:$D$847,"DERSÖĞRETİM GÖREVLİSİ")</f>
        <v>0</v>
      </c>
      <c r="BH54" s="135" t="s">
        <v>158</v>
      </c>
      <c r="BI54" s="123">
        <f>COUNTIFS(NORMDUYURU!$C$2:$C$709,C54,NORMDUYURU!$D$2:$D$709,"UYGÖĞRETİM GÖREVLİSİ")</f>
        <v>0</v>
      </c>
      <c r="BJ54" s="123">
        <f>COUNTIFS(NORMDUYURU!$C$2:$C$709,C54,NORMDUYURU!$D$2:$D$709,"ARAŞTIRMA GÖREVLİSİ")</f>
        <v>0</v>
      </c>
    </row>
    <row r="55" spans="1:62" s="5" customFormat="1" ht="124.5" customHeight="1">
      <c r="A55" s="111" t="s">
        <v>39</v>
      </c>
      <c r="B55" s="112" t="s">
        <v>53</v>
      </c>
      <c r="C55" s="113"/>
      <c r="D55" s="86">
        <f>COUNTIFS(DOLUKADROLAR!$G$2:$G$988,B55,DOLUKADROLAR!$A$2:$A$988,"PROFESÖR")+COUNTIFS(DOLUKADROLAR!$G$2:$G$988,B55,DOLUKADROLAR!$A$2:$A$988,"DOÇENT")+COUNTIFS(DOLUKADROLAR!$G$2:$G$988,B55,DOLUKADROLAR!$A$2:$A$988,"DOKTOR ÖĞRETİM ÜYESİ")</f>
        <v>0</v>
      </c>
      <c r="E55" s="86">
        <f>COUNTIFS(DOLUKADROLAR!$G$2:$G$988,B55,DOLUKADROLAR!$A$2:$A$988,"DERSÖĞRETİM GÖREVLİSİ")</f>
        <v>0</v>
      </c>
      <c r="F55" s="109">
        <f>IFERROR(VLOOKUP($B55,ASGARIOUVENORM!$B$2:$C$99,2,0),"")</f>
        <v>0</v>
      </c>
      <c r="G55" s="30" t="str">
        <f>IF(D55&gt;=$F55,"YOK","AÇIK VAR")</f>
        <v>YOK</v>
      </c>
      <c r="H55" s="86">
        <f>IFERROR(D55-$F55,0)</f>
        <v>0</v>
      </c>
      <c r="I55" s="109">
        <f>IFERROR(VLOOKUP($B55,ASGARIOUVENORM!$B$2:$D$99,3,0),"")</f>
        <v>0</v>
      </c>
      <c r="J55" s="30" t="str">
        <f>IF(D55+E55&gt;=$I55,"YOK","AÇIK VAR")</f>
        <v>YOK</v>
      </c>
      <c r="K55" s="86">
        <f>IFERROR(D55+E55-$I55,0)</f>
        <v>0</v>
      </c>
      <c r="L55" s="31"/>
      <c r="M55" s="127">
        <f>COUNTIFS(DOLUKADROLAR!$G$2:$G$988,B55,DOLUKADROLAR!$A$2:$A$988,"PROFESÖR")+COUNTIFS(DOLUKADROLAR!$G$2:$G$988,B55,DOLUKADROLAR!$A$2:$A$988,"DOÇENT")+COUNTIFS(DOLUKADROLAR!$G$2:$G$988,B55,DOLUKADROLAR!$A$2:$A$988,"DOKTOR ÖĞRETİM ÜYESİ")+COUNTIFS(DOLUKADROLAR!$G$2:$G$988,B55,DOLUKADROLAR!$A$2:$A$988,"DERSÖĞRETİM GÖREVLİSİ")+COUNTIFS(DOLUKADROLAR!$G$2:$G$988,B55,DOLUKADROLAR!$A$2:$A$988,"UYGÖĞRETİM GÖREVLİSİ")+COUNTIFS(DOLUKADROLAR!$G$2:$G$988,B55,DOLUKADROLAR!$A$2:$A$988,"ARAŞTIRMA GÖREVLİSİ")</f>
        <v>0</v>
      </c>
      <c r="N55" s="84">
        <f>ROUNDDOWN(((D55+E55)*2/3),0)</f>
        <v>0</v>
      </c>
      <c r="O55" s="107">
        <f>ROUNDDOWN(((D55+E55+T55+X55+AB55+AF55)*2/3),0)</f>
        <v>0</v>
      </c>
      <c r="P55" s="84">
        <f>ROUNDDOWN(((D55+E55+S55+T55+W55+X55+AA55+AB55+AE55+AF55)*2/3),0)</f>
        <v>0</v>
      </c>
      <c r="Q55" s="170">
        <f>ROUNDDOWN(((D55+E55+S55+T55+W55+X55+AA55+AB55+AE55+AF55+AW55+AZ55+BC55+BF55+AX55+BA55+BD55+BG55)*2/3),0)</f>
        <v>0</v>
      </c>
      <c r="R55" s="85">
        <f>COUNTIFS(DOLUKADROLAR!$G$2:$G$988,B55,DOLUKADROLAR!$A$2:$A$988,"PROFESÖR")</f>
        <v>0</v>
      </c>
      <c r="S55" s="86">
        <f>COUNTIFS(AKTARIM!$B$2:$B$823,B55,AKTARIM!$D$2:$D$823,"PROFESÖR")</f>
        <v>0</v>
      </c>
      <c r="T55" s="87">
        <f>COUNTIFS(ILAN!$B$2:$B$816,B55,ILAN!$D$2:$D$816,"PROFESÖR")</f>
        <v>0</v>
      </c>
      <c r="U55" s="128" t="str">
        <f>IF($R55+$T55&gt;$O55,"!","")</f>
        <v/>
      </c>
      <c r="V55" s="85">
        <f>COUNTIFS(DOLUKADROLAR!$G$2:$G$988,B55,DOLUKADROLAR!$A$2:$A$988,"DOÇENT")</f>
        <v>0</v>
      </c>
      <c r="W55" s="86">
        <f>COUNTIFS(AKTARIM!$B$2:$B$823,B55,AKTARIM!$D$2:$D$823,"DOÇENT")</f>
        <v>0</v>
      </c>
      <c r="X55" s="87">
        <f>COUNTIFS(ILAN!$B$2:$B$816,B55,ILAN!$D$2:$D$816,"DOÇENT")</f>
        <v>0</v>
      </c>
      <c r="Y55" s="128" t="str">
        <f>IF($V55+$X55&gt;$O55,"!","")</f>
        <v/>
      </c>
      <c r="Z55" s="85">
        <f>COUNTIFS(DOLUKADROLAR!$G$2:$G$988,B55,DOLUKADROLAR!$A$2:$A$988,"DOKTOR ÖĞRETİM ÜYESİ")</f>
        <v>0</v>
      </c>
      <c r="AA55" s="86">
        <f>COUNTIFS(AKTARIM!$B$2:$B$823,B55,AKTARIM!$D$2:$D$823,"DOKTOR ÖĞRETİM ÜYESİ")</f>
        <v>0</v>
      </c>
      <c r="AB55" s="87">
        <f>COUNTIFS(ILAN!$B$2:$B$816,B55,ILAN!$D$2:$D$816,"DOKTOR ÖĞRETİM ÜYESİ")</f>
        <v>0</v>
      </c>
      <c r="AC55" s="128" t="str">
        <f>IF($Z55+$AB55&gt;$O55,"!","")</f>
        <v/>
      </c>
      <c r="AD55" s="85">
        <f>COUNTIFS(DOLUKADROLAR!$G$2:$G$988,B55,DOLUKADROLAR!$A$2:$A$988,"DERSÖĞRETİM GÖREVLİSİ")</f>
        <v>0</v>
      </c>
      <c r="AE55" s="86">
        <f>COUNTIFS(AKTARIM!$B$2:$B$823,B55,AKTARIM!$D$2:$D$823,"DERSÖĞRETİM GÖREVLİSİ")</f>
        <v>0</v>
      </c>
      <c r="AF55" s="87">
        <f>COUNTIFS(ILAN!$B$2:$B$816,B55,ILAN!$D$2:$D$816,"DERSÖĞRETİM GÖREVLİSİ")</f>
        <v>0</v>
      </c>
      <c r="AG55" s="128" t="str">
        <f>IF($AD55+$AF55&gt;$O55,"!","")</f>
        <v/>
      </c>
      <c r="AH55" s="89"/>
      <c r="AI55" s="86">
        <f>COUNTIFS(DOLUKADROLAR!$G$2:$G$988,B55,DOLUKADROLAR!$A$2:$A$988,"UYGÖĞRETİM GÖREVLİSİ")</f>
        <v>0</v>
      </c>
      <c r="AJ55" s="86">
        <f>COUNTIFS(AKTARIM!$B$2:$B$823,B55,AKTARIM!$D$2:$D$823,"UYGÖĞRETİM GÖREVLİSİ")</f>
        <v>0</v>
      </c>
      <c r="AK55" s="86">
        <f>COUNTIFS(ILAN!$B$2:$B$816,B55,ILAN!$D$2:$D$816,"UYGÖĞRETİM GÖREVLİSİ")</f>
        <v>0</v>
      </c>
      <c r="AL55" s="86">
        <f>COUNTIFS(DOLUKADROLAR!$G$2:$G$988,B55,DOLUKADROLAR!$A$2:$A$988,"ARAŞTIRMA GÖREVLİSİ")</f>
        <v>0</v>
      </c>
      <c r="AM55" s="86">
        <f>COUNTIFS(AKTARIM!$B$2:$B$823,B55,AKTARIM!$D$2:$D$823,"ARAŞTIRMA GÖREVLİSİ")</f>
        <v>0</v>
      </c>
      <c r="AN55" s="86">
        <f>COUNTIFS(ILAN!$B$2:$B$816,B55,ILAN!$D$2:$D$816,"ARAŞTIRMA GÖREVLİSİ")</f>
        <v>0</v>
      </c>
      <c r="AO55" s="90"/>
      <c r="AP55" s="91">
        <f>IFERROR(VLOOKUP($B55,OGRENCISAYISI!$B$2:$F$103,2,0),"")</f>
        <v>0</v>
      </c>
      <c r="AQ55" s="91">
        <f>IFERROR(VLOOKUP($B55,OGRENCISAYISI!$B$2:$F$103,3,0),"")</f>
        <v>0</v>
      </c>
      <c r="AR55" s="91">
        <f>IFERROR(VLOOKUP($B55,OGRENCISAYISI!$B$2:$F$103,4,0),"")</f>
        <v>0</v>
      </c>
      <c r="AS55" s="91">
        <f>IFERROR(VLOOKUP($B55,OGRENCISAYISI!$B$2:$F$103,5,0),"")</f>
        <v>0</v>
      </c>
      <c r="AT55" s="92">
        <f>IFERROR(D55/AS55,0)</f>
        <v>0</v>
      </c>
      <c r="AU55" s="92">
        <f>IFERROR(M55/AS55,0)</f>
        <v>0</v>
      </c>
      <c r="AV55" s="93"/>
      <c r="AW55" s="133">
        <f>COUNTIFS(NORMDUYURU!$B$2:$B$709,B55,NORMDUYURU!$D$2:$D$709,"PROFESÖR")</f>
        <v>0</v>
      </c>
      <c r="AX55" s="165">
        <f>COUNTIFS(NORMDISITALEP!$B$2:$B$847,B55,NORMDISITALEP!$D$2:$D$847,"PROFESÖR")</f>
        <v>0</v>
      </c>
      <c r="AY55" s="134" t="str">
        <f>IF($R55+$S55+$T55+$AX55+$AW55&gt;$Q55,"!","")</f>
        <v/>
      </c>
      <c r="AZ55" s="133">
        <f>COUNTIFS(NORMDUYURU!$B$2:$B$709,B55,NORMDUYURU!$D$2:$D$709,"DOÇENT")</f>
        <v>0</v>
      </c>
      <c r="BA55" s="165">
        <f>COUNTIFS(NORMDISITALEP!$B$2:$B$847,B55,NORMDISITALEP!$D$2:$D$847,"DOÇENT")</f>
        <v>0</v>
      </c>
      <c r="BB55" s="134" t="str">
        <f>IF($V55+$W55+$X55+$BA55+$AZ55&gt;$Q55,"!","")</f>
        <v/>
      </c>
      <c r="BC55" s="133">
        <f>COUNTIFS(NORMDUYURU!$B$2:$B$709,B55,NORMDUYURU!$D$2:$D$709,"DOKTOR ÖĞRETİM ÜYESİ")</f>
        <v>0</v>
      </c>
      <c r="BD55" s="165">
        <f>COUNTIFS(NORMDISITALEP!$B$2:$B$847,B55,NORMDISITALEP!$D$2:$D$847,"DOKTOR ÖĞRETİM ÜYESİ")</f>
        <v>0</v>
      </c>
      <c r="BE55" s="134" t="str">
        <f>IF($Z55+$AA55+$AB55+$BD55+$BC55&gt;$Q55,"!","")</f>
        <v/>
      </c>
      <c r="BF55" s="133">
        <f>COUNTIFS(NORMDUYURU!$B$2:$B$709,B55,NORMDUYURU!$D$2:$D$709,"DERSÖĞRETİM GÖREVLİSİ")</f>
        <v>0</v>
      </c>
      <c r="BG55" s="165">
        <f>COUNTIFS(NORMDISITALEP!$B$2:$B$847,B55,NORMDISITALEP!$D$2:$D$847,"DERSÖĞRETİM GÖREVLİSİ")</f>
        <v>0</v>
      </c>
      <c r="BH55" s="134" t="str">
        <f>IF($AD55+$AE55+$AF55+$BG55+$BF55&gt;$Q55,"!","")</f>
        <v/>
      </c>
      <c r="BI55" s="123">
        <f>COUNTIFS(NORMDUYURU!$B$2:$B$709,B55,NORMDUYURU!$D$2:$D$709,"UYGÖĞRETİM GÖREVLİSİ")</f>
        <v>0</v>
      </c>
      <c r="BJ55" s="123">
        <f>COUNTIFS(NORMDUYURU!$B$2:$B$709,B55,NORMDUYURU!$D$2:$D$709,"ARAŞTIRMA GÖREVLİSİ")</f>
        <v>0</v>
      </c>
    </row>
    <row r="56" spans="1:62" s="5" customFormat="1" ht="124.5" customHeight="1">
      <c r="A56" s="111"/>
      <c r="B56" s="112"/>
      <c r="C56" s="113" t="s">
        <v>54</v>
      </c>
      <c r="D56" s="86">
        <f>COUNTIFS(DOLUKADROLAR!$H$2:$H$988,C56,DOLUKADROLAR!$A$2:$A$988,"PROFESÖR")+COUNTIFS(DOLUKADROLAR!$H$2:$H$988,C56,DOLUKADROLAR!$A$2:$A$988,"DOÇENT")+COUNTIFS(DOLUKADROLAR!$H$2:$H$988,C56,DOLUKADROLAR!$A$2:$A$988,"DOKTOR ÖĞRETİM ÜYESİ")</f>
        <v>0</v>
      </c>
      <c r="E56" s="86">
        <f>COUNTIFS(DOLUKADROLAR!$H$2:$H$988,C56,DOLUKADROLAR!$A$2:$A$988,"DERSÖĞRETİM GÖREVLİSİ")</f>
        <v>0</v>
      </c>
      <c r="F56" s="109" t="s">
        <v>158</v>
      </c>
      <c r="G56" s="30" t="s">
        <v>158</v>
      </c>
      <c r="H56" s="86" t="s">
        <v>158</v>
      </c>
      <c r="I56" s="109" t="s">
        <v>158</v>
      </c>
      <c r="J56" s="30" t="s">
        <v>158</v>
      </c>
      <c r="K56" s="86" t="s">
        <v>158</v>
      </c>
      <c r="L56" s="31"/>
      <c r="M56" s="127">
        <f>COUNTIFS(DOLUKADROLAR!$H$2:$H$988,C56,DOLUKADROLAR!$A$2:$A$988,"PROFESÖR")+COUNTIFS(DOLUKADROLAR!$H$2:$H$988,C56,DOLUKADROLAR!$A$2:$A$988,"DOÇENT")+COUNTIFS(DOLUKADROLAR!$H$2:$H$988,C56,DOLUKADROLAR!$A$2:$A$988,"DOKTOR ÖĞRETİM ÜYESİ")+COUNTIFS(DOLUKADROLAR!$H$2:$H$988,C56,DOLUKADROLAR!$A$2:$A$988,"DERSÖĞRETİM GÖREVLİSİ")+COUNTIFS(DOLUKADROLAR!$H$2:$H$988,C56,DOLUKADROLAR!$A$2:$A$988,"UYGÖĞRETİM GÖREVLİSİ")+COUNTIFS(DOLUKADROLAR!$H$2:$H$988,C56,DOLUKADROLAR!$A$2:$A$988,"ARAŞTIRMA GÖREVLİSİ")</f>
        <v>0</v>
      </c>
      <c r="N56" s="84" t="s">
        <v>158</v>
      </c>
      <c r="O56" s="107" t="s">
        <v>158</v>
      </c>
      <c r="P56" s="84" t="s">
        <v>158</v>
      </c>
      <c r="Q56" s="171" t="s">
        <v>158</v>
      </c>
      <c r="R56" s="85">
        <f>COUNTIFS(DOLUKADROLAR!$H$2:$H$988,C56,DOLUKADROLAR!$A$2:$A$988,"PROFESÖR")</f>
        <v>0</v>
      </c>
      <c r="S56" s="86">
        <f>COUNTIFS(AKTARIM!$C$2:$C$823,C56,AKTARIM!$D$2:$D$823,"PROFESÖR")</f>
        <v>0</v>
      </c>
      <c r="T56" s="87">
        <f>COUNTIFS(ILAN!$C$2:$C$816,C56,ILAN!$D$2:$D$816,"PROFESÖR")</f>
        <v>0</v>
      </c>
      <c r="U56" s="94" t="s">
        <v>158</v>
      </c>
      <c r="V56" s="85">
        <f>COUNTIFS(DOLUKADROLAR!$H$2:$H$988,C56,DOLUKADROLAR!$A$2:$A$988,"DOÇENT")</f>
        <v>0</v>
      </c>
      <c r="W56" s="86">
        <f>COUNTIFS(AKTARIM!$C$2:$C$823,C56,AKTARIM!$D$2:$D$823,"DOÇENT")</f>
        <v>0</v>
      </c>
      <c r="X56" s="87">
        <f>COUNTIFS(ILAN!$C$2:$C$816,C56,ILAN!$D$2:$D$816,"DOÇENT")</f>
        <v>0</v>
      </c>
      <c r="Y56" s="94" t="s">
        <v>158</v>
      </c>
      <c r="Z56" s="85">
        <f>COUNTIFS(DOLUKADROLAR!$H$2:$H$988,C56,DOLUKADROLAR!$A$2:$A$988,"DOKTOR ÖĞRETİM ÜYESİ")</f>
        <v>0</v>
      </c>
      <c r="AA56" s="86">
        <f>COUNTIFS(AKTARIM!$C$2:$C$823,C56,AKTARIM!$D$2:$D$823,"DOKTOR ÖĞRETİM ÜYESİ")</f>
        <v>0</v>
      </c>
      <c r="AB56" s="87">
        <f>COUNTIFS(ILAN!$C$2:$C$816,C56,ILAN!$D$2:$D$816,"DOKTOR ÖĞRETİM ÜYESİ")</f>
        <v>0</v>
      </c>
      <c r="AC56" s="94" t="s">
        <v>158</v>
      </c>
      <c r="AD56" s="85">
        <f>COUNTIFS(DOLUKADROLAR!$H$2:$H$988,C56,DOLUKADROLAR!$A$2:$A$988,"DERSÖĞRETİM GÖREVLİSİ")</f>
        <v>0</v>
      </c>
      <c r="AE56" s="86">
        <f>COUNTIFS(AKTARIM!$C$2:$C$823,C56,AKTARIM!$D$2:$D$823,"DERSÖĞRETİM GÖREVLİSİ")</f>
        <v>0</v>
      </c>
      <c r="AF56" s="87">
        <f>COUNTIFS(ILAN!$C$2:$C$816,C56,ILAN!$D$2:$D$816,"DERSÖĞRETİM GÖREVLİSİ")</f>
        <v>0</v>
      </c>
      <c r="AG56" s="94" t="s">
        <v>158</v>
      </c>
      <c r="AH56" s="89"/>
      <c r="AI56" s="86">
        <f>COUNTIFS(DOLUKADROLAR!$H$2:$H$988,C56,DOLUKADROLAR!$A$2:$A$988,"UYGÖĞRETİM GÖREVLİSİ")</f>
        <v>0</v>
      </c>
      <c r="AJ56" s="86">
        <f>COUNTIFS(AKTARIM!$C$2:$C$823,C56,AKTARIM!$D$2:$D$823,"UYGÖĞRETİM GÖREVLİSİ")</f>
        <v>0</v>
      </c>
      <c r="AK56" s="86">
        <f>COUNTIFS(ILAN!$C$2:$C$816,C56,ILAN!$D$2:$D$816,"UYGÖĞRETİM GÖREVLİSİ")</f>
        <v>0</v>
      </c>
      <c r="AL56" s="86">
        <f>COUNTIFS(DOLUKADROLAR!$H$2:$H$988,C56,DOLUKADROLAR!$A$2:$A$988,"ARAŞTIRMA GÖREVLİSİ")</f>
        <v>0</v>
      </c>
      <c r="AM56" s="86">
        <f>COUNTIFS(AKTARIM!$C$2:$C$823,C56,AKTARIM!$D$2:$D$823,"ARAŞTIRMA GÖREVLİSİ")</f>
        <v>0</v>
      </c>
      <c r="AN56" s="86">
        <f>COUNTIFS(ILAN!$C$2:$C$816,C56,ILAN!$D$2:$D$816,"ARAŞTIRMA GÖREVLİSİ")</f>
        <v>0</v>
      </c>
      <c r="AO56" s="90"/>
      <c r="AP56" s="91" t="s">
        <v>158</v>
      </c>
      <c r="AQ56" s="91" t="s">
        <v>158</v>
      </c>
      <c r="AR56" s="91" t="s">
        <v>158</v>
      </c>
      <c r="AS56" s="91" t="s">
        <v>158</v>
      </c>
      <c r="AT56" s="92" t="s">
        <v>158</v>
      </c>
      <c r="AU56" s="92" t="s">
        <v>158</v>
      </c>
      <c r="AV56" s="93"/>
      <c r="AW56" s="133">
        <f>COUNTIFS(NORMDUYURU!$C$2:$C$709,C56,NORMDUYURU!$D$2:$D$709,"PROFESÖR")</f>
        <v>0</v>
      </c>
      <c r="AX56" s="165">
        <f>COUNTIFS(NORMDISITALEP!$C$2:$C$847,C56,NORMDISITALEP!$D$2:$D$847,"PROFESÖR")</f>
        <v>0</v>
      </c>
      <c r="AY56" s="135" t="s">
        <v>158</v>
      </c>
      <c r="AZ56" s="133">
        <f>COUNTIFS(NORMDUYURU!$C$2:$C$709,C56,NORMDUYURU!$D$2:$D$709,"DOÇENT")</f>
        <v>0</v>
      </c>
      <c r="BA56" s="165">
        <f>COUNTIFS(NORMDISITALEP!$C$2:$C$847,C56,NORMDISITALEP!$D$2:$D$847,"DOÇENT")</f>
        <v>0</v>
      </c>
      <c r="BB56" s="135" t="s">
        <v>158</v>
      </c>
      <c r="BC56" s="133">
        <f>COUNTIFS(NORMDUYURU!$C$2:$C$709,C56,NORMDUYURU!$D$2:$D$709,"DOKTOR ÖĞRETİM ÜYESİ")</f>
        <v>0</v>
      </c>
      <c r="BD56" s="165">
        <f>COUNTIFS(NORMDISITALEP!$C$2:$C$847,C56,NORMDISITALEP!$D$2:$D$847,"DOKTOR ÖĞRETİM ÜYESİ")</f>
        <v>0</v>
      </c>
      <c r="BE56" s="135" t="s">
        <v>158</v>
      </c>
      <c r="BF56" s="133">
        <f>COUNTIFS(NORMDUYURU!$C$2:$C$709,C56,NORMDUYURU!$D$2:$D$709,"DERSÖĞRETİM GÖREVLİSİ")</f>
        <v>0</v>
      </c>
      <c r="BG56" s="165">
        <f>COUNTIFS(NORMDISITALEP!$C$2:$C$847,C56,NORMDISITALEP!$D$2:$D$847,"DERSÖĞRETİM GÖREVLİSİ")</f>
        <v>0</v>
      </c>
      <c r="BH56" s="135" t="s">
        <v>158</v>
      </c>
      <c r="BI56" s="123">
        <f>COUNTIFS(NORMDUYURU!$C$2:$C$709,C56,NORMDUYURU!$D$2:$D$709,"UYGÖĞRETİM GÖREVLİSİ")</f>
        <v>0</v>
      </c>
      <c r="BJ56" s="123">
        <f>COUNTIFS(NORMDUYURU!$C$2:$C$709,C56,NORMDUYURU!$D$2:$D$709,"ARAŞTIRMA GÖREVLİSİ")</f>
        <v>0</v>
      </c>
    </row>
    <row r="57" spans="1:62" s="5" customFormat="1" ht="124.5" customHeight="1">
      <c r="A57" s="111"/>
      <c r="B57" s="112"/>
      <c r="C57" s="113" t="s">
        <v>89</v>
      </c>
      <c r="D57" s="86">
        <f>COUNTIFS(DOLUKADROLAR!$H$2:$H$988,C57,DOLUKADROLAR!$A$2:$A$988,"PROFESÖR")+COUNTIFS(DOLUKADROLAR!$H$2:$H$988,C57,DOLUKADROLAR!$A$2:$A$988,"DOÇENT")+COUNTIFS(DOLUKADROLAR!$H$2:$H$988,C57,DOLUKADROLAR!$A$2:$A$988,"DOKTOR ÖĞRETİM ÜYESİ")</f>
        <v>0</v>
      </c>
      <c r="E57" s="86">
        <f>COUNTIFS(DOLUKADROLAR!$H$2:$H$988,C57,DOLUKADROLAR!$A$2:$A$988,"DERSÖĞRETİM GÖREVLİSİ")</f>
        <v>0</v>
      </c>
      <c r="F57" s="109" t="s">
        <v>158</v>
      </c>
      <c r="G57" s="30" t="s">
        <v>158</v>
      </c>
      <c r="H57" s="86" t="s">
        <v>158</v>
      </c>
      <c r="I57" s="109" t="s">
        <v>158</v>
      </c>
      <c r="J57" s="30" t="s">
        <v>158</v>
      </c>
      <c r="K57" s="86" t="s">
        <v>158</v>
      </c>
      <c r="L57" s="31"/>
      <c r="M57" s="127">
        <f>COUNTIFS(DOLUKADROLAR!$H$2:$H$988,C57,DOLUKADROLAR!$A$2:$A$988,"PROFESÖR")+COUNTIFS(DOLUKADROLAR!$H$2:$H$988,C57,DOLUKADROLAR!$A$2:$A$988,"DOÇENT")+COUNTIFS(DOLUKADROLAR!$H$2:$H$988,C57,DOLUKADROLAR!$A$2:$A$988,"DOKTOR ÖĞRETİM ÜYESİ")+COUNTIFS(DOLUKADROLAR!$H$2:$H$988,C57,DOLUKADROLAR!$A$2:$A$988,"DERSÖĞRETİM GÖREVLİSİ")+COUNTIFS(DOLUKADROLAR!$H$2:$H$988,C57,DOLUKADROLAR!$A$2:$A$988,"UYGÖĞRETİM GÖREVLİSİ")+COUNTIFS(DOLUKADROLAR!$H$2:$H$988,C57,DOLUKADROLAR!$A$2:$A$988,"ARAŞTIRMA GÖREVLİSİ")</f>
        <v>0</v>
      </c>
      <c r="N57" s="84" t="s">
        <v>158</v>
      </c>
      <c r="O57" s="107" t="s">
        <v>158</v>
      </c>
      <c r="P57" s="84" t="s">
        <v>158</v>
      </c>
      <c r="Q57" s="171" t="s">
        <v>158</v>
      </c>
      <c r="R57" s="85">
        <f>COUNTIFS(DOLUKADROLAR!$H$2:$H$988,C57,DOLUKADROLAR!$A$2:$A$988,"PROFESÖR")</f>
        <v>0</v>
      </c>
      <c r="S57" s="86">
        <f>COUNTIFS(AKTARIM!$C$2:$C$823,C57,AKTARIM!$D$2:$D$823,"PROFESÖR")</f>
        <v>0</v>
      </c>
      <c r="T57" s="87">
        <f>COUNTIFS(ILAN!$C$2:$C$816,C57,ILAN!$D$2:$D$816,"PROFESÖR")</f>
        <v>0</v>
      </c>
      <c r="U57" s="94" t="s">
        <v>158</v>
      </c>
      <c r="V57" s="85">
        <f>COUNTIFS(DOLUKADROLAR!$H$2:$H$988,C57,DOLUKADROLAR!$A$2:$A$988,"DOÇENT")</f>
        <v>0</v>
      </c>
      <c r="W57" s="86">
        <f>COUNTIFS(AKTARIM!$C$2:$C$823,C57,AKTARIM!$D$2:$D$823,"DOÇENT")</f>
        <v>0</v>
      </c>
      <c r="X57" s="87">
        <f>COUNTIFS(ILAN!$C$2:$C$816,C57,ILAN!$D$2:$D$816,"DOÇENT")</f>
        <v>0</v>
      </c>
      <c r="Y57" s="94" t="s">
        <v>158</v>
      </c>
      <c r="Z57" s="85">
        <f>COUNTIFS(DOLUKADROLAR!$H$2:$H$988,C57,DOLUKADROLAR!$A$2:$A$988,"DOKTOR ÖĞRETİM ÜYESİ")</f>
        <v>0</v>
      </c>
      <c r="AA57" s="86">
        <f>COUNTIFS(AKTARIM!$C$2:$C$823,C57,AKTARIM!$D$2:$D$823,"DOKTOR ÖĞRETİM ÜYESİ")</f>
        <v>0</v>
      </c>
      <c r="AB57" s="87">
        <f>COUNTIFS(ILAN!$C$2:$C$816,C57,ILAN!$D$2:$D$816,"DOKTOR ÖĞRETİM ÜYESİ")</f>
        <v>0</v>
      </c>
      <c r="AC57" s="94" t="s">
        <v>158</v>
      </c>
      <c r="AD57" s="85">
        <f>COUNTIFS(DOLUKADROLAR!$H$2:$H$988,C57,DOLUKADROLAR!$A$2:$A$988,"DERSÖĞRETİM GÖREVLİSİ")</f>
        <v>0</v>
      </c>
      <c r="AE57" s="86">
        <f>COUNTIFS(AKTARIM!$C$2:$C$823,C57,AKTARIM!$D$2:$D$823,"DERSÖĞRETİM GÖREVLİSİ")</f>
        <v>0</v>
      </c>
      <c r="AF57" s="87">
        <f>COUNTIFS(ILAN!$C$2:$C$816,C57,ILAN!$D$2:$D$816,"DERSÖĞRETİM GÖREVLİSİ")</f>
        <v>0</v>
      </c>
      <c r="AG57" s="94" t="s">
        <v>158</v>
      </c>
      <c r="AH57" s="89"/>
      <c r="AI57" s="86">
        <f>COUNTIFS(DOLUKADROLAR!$H$2:$H$988,C57,DOLUKADROLAR!$A$2:$A$988,"UYGÖĞRETİM GÖREVLİSİ")</f>
        <v>0</v>
      </c>
      <c r="AJ57" s="86">
        <f>COUNTIFS(AKTARIM!$C$2:$C$823,C57,AKTARIM!$D$2:$D$823,"UYGÖĞRETİM GÖREVLİSİ")</f>
        <v>0</v>
      </c>
      <c r="AK57" s="86">
        <f>COUNTIFS(ILAN!$C$2:$C$816,C57,ILAN!$D$2:$D$816,"UYGÖĞRETİM GÖREVLİSİ")</f>
        <v>0</v>
      </c>
      <c r="AL57" s="86">
        <f>COUNTIFS(DOLUKADROLAR!$H$2:$H$988,C57,DOLUKADROLAR!$A$2:$A$988,"ARAŞTIRMA GÖREVLİSİ")</f>
        <v>0</v>
      </c>
      <c r="AM57" s="86">
        <f>COUNTIFS(AKTARIM!$C$2:$C$823,C57,AKTARIM!$D$2:$D$823,"ARAŞTIRMA GÖREVLİSİ")</f>
        <v>0</v>
      </c>
      <c r="AN57" s="86">
        <f>COUNTIFS(ILAN!$C$2:$C$816,C57,ILAN!$D$2:$D$816,"ARAŞTIRMA GÖREVLİSİ")</f>
        <v>0</v>
      </c>
      <c r="AO57" s="90"/>
      <c r="AP57" s="91" t="s">
        <v>158</v>
      </c>
      <c r="AQ57" s="91" t="s">
        <v>158</v>
      </c>
      <c r="AR57" s="91" t="s">
        <v>158</v>
      </c>
      <c r="AS57" s="91" t="s">
        <v>158</v>
      </c>
      <c r="AT57" s="92" t="s">
        <v>158</v>
      </c>
      <c r="AU57" s="92" t="s">
        <v>158</v>
      </c>
      <c r="AV57" s="93"/>
      <c r="AW57" s="133">
        <f>COUNTIFS(NORMDUYURU!$C$2:$C$709,C57,NORMDUYURU!$D$2:$D$709,"PROFESÖR")</f>
        <v>0</v>
      </c>
      <c r="AX57" s="165">
        <f>COUNTIFS(NORMDISITALEP!$C$2:$C$847,C57,NORMDISITALEP!$D$2:$D$847,"PROFESÖR")</f>
        <v>0</v>
      </c>
      <c r="AY57" s="135" t="s">
        <v>158</v>
      </c>
      <c r="AZ57" s="133">
        <f>COUNTIFS(NORMDUYURU!$C$2:$C$709,C57,NORMDUYURU!$D$2:$D$709,"DOÇENT")</f>
        <v>0</v>
      </c>
      <c r="BA57" s="165">
        <f>COUNTIFS(NORMDISITALEP!$C$2:$C$847,C57,NORMDISITALEP!$D$2:$D$847,"DOÇENT")</f>
        <v>0</v>
      </c>
      <c r="BB57" s="135" t="s">
        <v>158</v>
      </c>
      <c r="BC57" s="133">
        <f>COUNTIFS(NORMDUYURU!$C$2:$C$709,C57,NORMDUYURU!$D$2:$D$709,"DOKTOR ÖĞRETİM ÜYESİ")</f>
        <v>0</v>
      </c>
      <c r="BD57" s="165">
        <f>COUNTIFS(NORMDISITALEP!$C$2:$C$847,C57,NORMDISITALEP!$D$2:$D$847,"DOKTOR ÖĞRETİM ÜYESİ")</f>
        <v>0</v>
      </c>
      <c r="BE57" s="135" t="s">
        <v>158</v>
      </c>
      <c r="BF57" s="133">
        <f>COUNTIFS(NORMDUYURU!$C$2:$C$709,C57,NORMDUYURU!$D$2:$D$709,"DERSÖĞRETİM GÖREVLİSİ")</f>
        <v>0</v>
      </c>
      <c r="BG57" s="165">
        <f>COUNTIFS(NORMDISITALEP!$C$2:$C$847,C57,NORMDISITALEP!$D$2:$D$847,"DERSÖĞRETİM GÖREVLİSİ")</f>
        <v>0</v>
      </c>
      <c r="BH57" s="135" t="s">
        <v>158</v>
      </c>
      <c r="BI57" s="123">
        <f>COUNTIFS(NORMDUYURU!$C$2:$C$709,C57,NORMDUYURU!$D$2:$D$709,"UYGÖĞRETİM GÖREVLİSİ")</f>
        <v>0</v>
      </c>
      <c r="BJ57" s="123">
        <f>COUNTIFS(NORMDUYURU!$C$2:$C$709,C57,NORMDUYURU!$D$2:$D$709,"ARAŞTIRMA GÖREVLİSİ")</f>
        <v>0</v>
      </c>
    </row>
    <row r="58" spans="1:62" s="5" customFormat="1" ht="124.5" customHeight="1">
      <c r="A58" s="111"/>
      <c r="B58" s="112"/>
      <c r="C58" s="113" t="s">
        <v>91</v>
      </c>
      <c r="D58" s="86">
        <f>COUNTIFS(DOLUKADROLAR!$H$2:$H$988,C58,DOLUKADROLAR!$A$2:$A$988,"PROFESÖR")+COUNTIFS(DOLUKADROLAR!$H$2:$H$988,C58,DOLUKADROLAR!$A$2:$A$988,"DOÇENT")+COUNTIFS(DOLUKADROLAR!$H$2:$H$988,C58,DOLUKADROLAR!$A$2:$A$988,"DOKTOR ÖĞRETİM ÜYESİ")</f>
        <v>0</v>
      </c>
      <c r="E58" s="86">
        <f>COUNTIFS(DOLUKADROLAR!$H$2:$H$988,C58,DOLUKADROLAR!$A$2:$A$988,"DERSÖĞRETİM GÖREVLİSİ")</f>
        <v>0</v>
      </c>
      <c r="F58" s="109" t="s">
        <v>158</v>
      </c>
      <c r="G58" s="30" t="s">
        <v>158</v>
      </c>
      <c r="H58" s="86" t="s">
        <v>158</v>
      </c>
      <c r="I58" s="109" t="s">
        <v>158</v>
      </c>
      <c r="J58" s="30" t="s">
        <v>158</v>
      </c>
      <c r="K58" s="86" t="s">
        <v>158</v>
      </c>
      <c r="L58" s="31"/>
      <c r="M58" s="127">
        <f>COUNTIFS(DOLUKADROLAR!$H$2:$H$988,C58,DOLUKADROLAR!$A$2:$A$988,"PROFESÖR")+COUNTIFS(DOLUKADROLAR!$H$2:$H$988,C58,DOLUKADROLAR!$A$2:$A$988,"DOÇENT")+COUNTIFS(DOLUKADROLAR!$H$2:$H$988,C58,DOLUKADROLAR!$A$2:$A$988,"DOKTOR ÖĞRETİM ÜYESİ")+COUNTIFS(DOLUKADROLAR!$H$2:$H$988,C58,DOLUKADROLAR!$A$2:$A$988,"DERSÖĞRETİM GÖREVLİSİ")+COUNTIFS(DOLUKADROLAR!$H$2:$H$988,C58,DOLUKADROLAR!$A$2:$A$988,"UYGÖĞRETİM GÖREVLİSİ")+COUNTIFS(DOLUKADROLAR!$H$2:$H$988,C58,DOLUKADROLAR!$A$2:$A$988,"ARAŞTIRMA GÖREVLİSİ")</f>
        <v>0</v>
      </c>
      <c r="N58" s="84" t="s">
        <v>158</v>
      </c>
      <c r="O58" s="107" t="s">
        <v>158</v>
      </c>
      <c r="P58" s="84" t="s">
        <v>158</v>
      </c>
      <c r="Q58" s="171" t="s">
        <v>158</v>
      </c>
      <c r="R58" s="85">
        <f>COUNTIFS(DOLUKADROLAR!$H$2:$H$988,C58,DOLUKADROLAR!$A$2:$A$988,"PROFESÖR")</f>
        <v>0</v>
      </c>
      <c r="S58" s="86">
        <f>COUNTIFS(AKTARIM!$C$2:$C$823,C58,AKTARIM!$D$2:$D$823,"PROFESÖR")</f>
        <v>0</v>
      </c>
      <c r="T58" s="87">
        <f>COUNTIFS(ILAN!$C$2:$C$816,C58,ILAN!$D$2:$D$816,"PROFESÖR")</f>
        <v>0</v>
      </c>
      <c r="U58" s="94" t="s">
        <v>158</v>
      </c>
      <c r="V58" s="85">
        <f>COUNTIFS(DOLUKADROLAR!$H$2:$H$988,C58,DOLUKADROLAR!$A$2:$A$988,"DOÇENT")</f>
        <v>0</v>
      </c>
      <c r="W58" s="86">
        <f>COUNTIFS(AKTARIM!$C$2:$C$823,C58,AKTARIM!$D$2:$D$823,"DOÇENT")</f>
        <v>0</v>
      </c>
      <c r="X58" s="87">
        <f>COUNTIFS(ILAN!$C$2:$C$816,C58,ILAN!$D$2:$D$816,"DOÇENT")</f>
        <v>0</v>
      </c>
      <c r="Y58" s="94" t="s">
        <v>158</v>
      </c>
      <c r="Z58" s="85">
        <f>COUNTIFS(DOLUKADROLAR!$H$2:$H$988,C58,DOLUKADROLAR!$A$2:$A$988,"DOKTOR ÖĞRETİM ÜYESİ")</f>
        <v>0</v>
      </c>
      <c r="AA58" s="86">
        <f>COUNTIFS(AKTARIM!$C$2:$C$823,C58,AKTARIM!$D$2:$D$823,"DOKTOR ÖĞRETİM ÜYESİ")</f>
        <v>0</v>
      </c>
      <c r="AB58" s="87">
        <f>COUNTIFS(ILAN!$C$2:$C$816,C58,ILAN!$D$2:$D$816,"DOKTOR ÖĞRETİM ÜYESİ")</f>
        <v>0</v>
      </c>
      <c r="AC58" s="94" t="s">
        <v>158</v>
      </c>
      <c r="AD58" s="85">
        <f>COUNTIFS(DOLUKADROLAR!$H$2:$H$988,C58,DOLUKADROLAR!$A$2:$A$988,"DERSÖĞRETİM GÖREVLİSİ")</f>
        <v>0</v>
      </c>
      <c r="AE58" s="86">
        <f>COUNTIFS(AKTARIM!$C$2:$C$823,C58,AKTARIM!$D$2:$D$823,"DERSÖĞRETİM GÖREVLİSİ")</f>
        <v>0</v>
      </c>
      <c r="AF58" s="87">
        <f>COUNTIFS(ILAN!$C$2:$C$816,C58,ILAN!$D$2:$D$816,"DERSÖĞRETİM GÖREVLİSİ")</f>
        <v>0</v>
      </c>
      <c r="AG58" s="94" t="s">
        <v>158</v>
      </c>
      <c r="AH58" s="89"/>
      <c r="AI58" s="86">
        <f>COUNTIFS(DOLUKADROLAR!$H$2:$H$988,C58,DOLUKADROLAR!$A$2:$A$988,"UYGÖĞRETİM GÖREVLİSİ")</f>
        <v>0</v>
      </c>
      <c r="AJ58" s="86">
        <f>COUNTIFS(AKTARIM!$C$2:$C$823,C58,AKTARIM!$D$2:$D$823,"UYGÖĞRETİM GÖREVLİSİ")</f>
        <v>0</v>
      </c>
      <c r="AK58" s="86">
        <f>COUNTIFS(ILAN!$C$2:$C$816,C58,ILAN!$D$2:$D$816,"UYGÖĞRETİM GÖREVLİSİ")</f>
        <v>0</v>
      </c>
      <c r="AL58" s="86">
        <f>COUNTIFS(DOLUKADROLAR!$H$2:$H$988,C58,DOLUKADROLAR!$A$2:$A$988,"ARAŞTIRMA GÖREVLİSİ")</f>
        <v>0</v>
      </c>
      <c r="AM58" s="86">
        <f>COUNTIFS(AKTARIM!$C$2:$C$823,C58,AKTARIM!$D$2:$D$823,"ARAŞTIRMA GÖREVLİSİ")</f>
        <v>0</v>
      </c>
      <c r="AN58" s="86">
        <f>COUNTIFS(ILAN!$C$2:$C$816,C58,ILAN!$D$2:$D$816,"ARAŞTIRMA GÖREVLİSİ")</f>
        <v>0</v>
      </c>
      <c r="AO58" s="90"/>
      <c r="AP58" s="91" t="s">
        <v>158</v>
      </c>
      <c r="AQ58" s="91" t="s">
        <v>158</v>
      </c>
      <c r="AR58" s="91" t="s">
        <v>158</v>
      </c>
      <c r="AS58" s="91" t="s">
        <v>158</v>
      </c>
      <c r="AT58" s="92" t="s">
        <v>158</v>
      </c>
      <c r="AU58" s="92" t="s">
        <v>158</v>
      </c>
      <c r="AV58" s="93"/>
      <c r="AW58" s="133">
        <f>COUNTIFS(NORMDUYURU!$C$2:$C$709,C58,NORMDUYURU!$D$2:$D$709,"PROFESÖR")</f>
        <v>0</v>
      </c>
      <c r="AX58" s="165">
        <f>COUNTIFS(NORMDISITALEP!$C$2:$C$847,C58,NORMDISITALEP!$D$2:$D$847,"PROFESÖR")</f>
        <v>0</v>
      </c>
      <c r="AY58" s="135" t="s">
        <v>158</v>
      </c>
      <c r="AZ58" s="133">
        <f>COUNTIFS(NORMDUYURU!$C$2:$C$709,C58,NORMDUYURU!$D$2:$D$709,"DOÇENT")</f>
        <v>0</v>
      </c>
      <c r="BA58" s="165">
        <f>COUNTIFS(NORMDISITALEP!$C$2:$C$847,C58,NORMDISITALEP!$D$2:$D$847,"DOÇENT")</f>
        <v>0</v>
      </c>
      <c r="BB58" s="135" t="s">
        <v>158</v>
      </c>
      <c r="BC58" s="133">
        <f>COUNTIFS(NORMDUYURU!$C$2:$C$709,C58,NORMDUYURU!$D$2:$D$709,"DOKTOR ÖĞRETİM ÜYESİ")</f>
        <v>0</v>
      </c>
      <c r="BD58" s="165">
        <f>COUNTIFS(NORMDISITALEP!$C$2:$C$847,C58,NORMDISITALEP!$D$2:$D$847,"DOKTOR ÖĞRETİM ÜYESİ")</f>
        <v>0</v>
      </c>
      <c r="BE58" s="135" t="s">
        <v>158</v>
      </c>
      <c r="BF58" s="133">
        <f>COUNTIFS(NORMDUYURU!$C$2:$C$709,C58,NORMDUYURU!$D$2:$D$709,"DERSÖĞRETİM GÖREVLİSİ")</f>
        <v>0</v>
      </c>
      <c r="BG58" s="165">
        <f>COUNTIFS(NORMDISITALEP!$C$2:$C$847,C58,NORMDISITALEP!$D$2:$D$847,"DERSÖĞRETİM GÖREVLİSİ")</f>
        <v>0</v>
      </c>
      <c r="BH58" s="135" t="s">
        <v>158</v>
      </c>
      <c r="BI58" s="123">
        <f>COUNTIFS(NORMDUYURU!$C$2:$C$709,C58,NORMDUYURU!$D$2:$D$709,"UYGÖĞRETİM GÖREVLİSİ")</f>
        <v>0</v>
      </c>
      <c r="BJ58" s="123">
        <f>COUNTIFS(NORMDUYURU!$C$2:$C$709,C58,NORMDUYURU!$D$2:$D$709,"ARAŞTIRMA GÖREVLİSİ")</f>
        <v>0</v>
      </c>
    </row>
    <row r="59" spans="1:62" s="5" customFormat="1" ht="124.5" customHeight="1">
      <c r="A59" s="111"/>
      <c r="B59" s="112"/>
      <c r="C59" s="113" t="s">
        <v>94</v>
      </c>
      <c r="D59" s="86">
        <f>COUNTIFS(DOLUKADROLAR!$H$2:$H$988,C59,DOLUKADROLAR!$A$2:$A$988,"PROFESÖR")+COUNTIFS(DOLUKADROLAR!$H$2:$H$988,C59,DOLUKADROLAR!$A$2:$A$988,"DOÇENT")+COUNTIFS(DOLUKADROLAR!$H$2:$H$988,C59,DOLUKADROLAR!$A$2:$A$988,"DOKTOR ÖĞRETİM ÜYESİ")</f>
        <v>0</v>
      </c>
      <c r="E59" s="86">
        <f>COUNTIFS(DOLUKADROLAR!$H$2:$H$988,C59,DOLUKADROLAR!$A$2:$A$988,"DERSÖĞRETİM GÖREVLİSİ")</f>
        <v>0</v>
      </c>
      <c r="F59" s="109" t="s">
        <v>158</v>
      </c>
      <c r="G59" s="30" t="s">
        <v>158</v>
      </c>
      <c r="H59" s="86" t="s">
        <v>158</v>
      </c>
      <c r="I59" s="109" t="s">
        <v>158</v>
      </c>
      <c r="J59" s="30" t="s">
        <v>158</v>
      </c>
      <c r="K59" s="86" t="s">
        <v>158</v>
      </c>
      <c r="L59" s="31"/>
      <c r="M59" s="127">
        <f>COUNTIFS(DOLUKADROLAR!$H$2:$H$988,C59,DOLUKADROLAR!$A$2:$A$988,"PROFESÖR")+COUNTIFS(DOLUKADROLAR!$H$2:$H$988,C59,DOLUKADROLAR!$A$2:$A$988,"DOÇENT")+COUNTIFS(DOLUKADROLAR!$H$2:$H$988,C59,DOLUKADROLAR!$A$2:$A$988,"DOKTOR ÖĞRETİM ÜYESİ")+COUNTIFS(DOLUKADROLAR!$H$2:$H$988,C59,DOLUKADROLAR!$A$2:$A$988,"DERSÖĞRETİM GÖREVLİSİ")+COUNTIFS(DOLUKADROLAR!$H$2:$H$988,C59,DOLUKADROLAR!$A$2:$A$988,"UYGÖĞRETİM GÖREVLİSİ")+COUNTIFS(DOLUKADROLAR!$H$2:$H$988,C59,DOLUKADROLAR!$A$2:$A$988,"ARAŞTIRMA GÖREVLİSİ")</f>
        <v>0</v>
      </c>
      <c r="N59" s="84" t="s">
        <v>158</v>
      </c>
      <c r="O59" s="107" t="s">
        <v>158</v>
      </c>
      <c r="P59" s="84" t="s">
        <v>158</v>
      </c>
      <c r="Q59" s="171" t="s">
        <v>158</v>
      </c>
      <c r="R59" s="85">
        <f>COUNTIFS(DOLUKADROLAR!$H$2:$H$988,C59,DOLUKADROLAR!$A$2:$A$988,"PROFESÖR")</f>
        <v>0</v>
      </c>
      <c r="S59" s="86">
        <f>COUNTIFS(AKTARIM!$C$2:$C$823,C59,AKTARIM!$D$2:$D$823,"PROFESÖR")</f>
        <v>0</v>
      </c>
      <c r="T59" s="87">
        <f>COUNTIFS(ILAN!$C$2:$C$816,C59,ILAN!$D$2:$D$816,"PROFESÖR")</f>
        <v>0</v>
      </c>
      <c r="U59" s="94" t="s">
        <v>158</v>
      </c>
      <c r="V59" s="85">
        <f>COUNTIFS(DOLUKADROLAR!$H$2:$H$988,C59,DOLUKADROLAR!$A$2:$A$988,"DOÇENT")</f>
        <v>0</v>
      </c>
      <c r="W59" s="86">
        <f>COUNTIFS(AKTARIM!$C$2:$C$823,C59,AKTARIM!$D$2:$D$823,"DOÇENT")</f>
        <v>0</v>
      </c>
      <c r="X59" s="87">
        <f>COUNTIFS(ILAN!$C$2:$C$816,C59,ILAN!$D$2:$D$816,"DOÇENT")</f>
        <v>0</v>
      </c>
      <c r="Y59" s="94" t="s">
        <v>158</v>
      </c>
      <c r="Z59" s="85">
        <f>COUNTIFS(DOLUKADROLAR!$H$2:$H$988,C59,DOLUKADROLAR!$A$2:$A$988,"DOKTOR ÖĞRETİM ÜYESİ")</f>
        <v>0</v>
      </c>
      <c r="AA59" s="86">
        <f>COUNTIFS(AKTARIM!$C$2:$C$823,C59,AKTARIM!$D$2:$D$823,"DOKTOR ÖĞRETİM ÜYESİ")</f>
        <v>0</v>
      </c>
      <c r="AB59" s="87">
        <f>COUNTIFS(ILAN!$C$2:$C$816,C59,ILAN!$D$2:$D$816,"DOKTOR ÖĞRETİM ÜYESİ")</f>
        <v>0</v>
      </c>
      <c r="AC59" s="94" t="s">
        <v>158</v>
      </c>
      <c r="AD59" s="85">
        <f>COUNTIFS(DOLUKADROLAR!$H$2:$H$988,C59,DOLUKADROLAR!$A$2:$A$988,"DERSÖĞRETİM GÖREVLİSİ")</f>
        <v>0</v>
      </c>
      <c r="AE59" s="86">
        <f>COUNTIFS(AKTARIM!$C$2:$C$823,C59,AKTARIM!$D$2:$D$823,"DERSÖĞRETİM GÖREVLİSİ")</f>
        <v>0</v>
      </c>
      <c r="AF59" s="87">
        <f>COUNTIFS(ILAN!$C$2:$C$816,C59,ILAN!$D$2:$D$816,"DERSÖĞRETİM GÖREVLİSİ")</f>
        <v>0</v>
      </c>
      <c r="AG59" s="94" t="s">
        <v>158</v>
      </c>
      <c r="AH59" s="89"/>
      <c r="AI59" s="86">
        <f>COUNTIFS(DOLUKADROLAR!$H$2:$H$988,C59,DOLUKADROLAR!$A$2:$A$988,"UYGÖĞRETİM GÖREVLİSİ")</f>
        <v>0</v>
      </c>
      <c r="AJ59" s="86">
        <f>COUNTIFS(AKTARIM!$C$2:$C$823,C59,AKTARIM!$D$2:$D$823,"UYGÖĞRETİM GÖREVLİSİ")</f>
        <v>0</v>
      </c>
      <c r="AK59" s="86">
        <f>COUNTIFS(ILAN!$C$2:$C$816,C59,ILAN!$D$2:$D$816,"UYGÖĞRETİM GÖREVLİSİ")</f>
        <v>0</v>
      </c>
      <c r="AL59" s="86">
        <f>COUNTIFS(DOLUKADROLAR!$H$2:$H$988,C59,DOLUKADROLAR!$A$2:$A$988,"ARAŞTIRMA GÖREVLİSİ")</f>
        <v>0</v>
      </c>
      <c r="AM59" s="86">
        <f>COUNTIFS(AKTARIM!$C$2:$C$823,C59,AKTARIM!$D$2:$D$823,"ARAŞTIRMA GÖREVLİSİ")</f>
        <v>0</v>
      </c>
      <c r="AN59" s="86">
        <f>COUNTIFS(ILAN!$C$2:$C$816,C59,ILAN!$D$2:$D$816,"ARAŞTIRMA GÖREVLİSİ")</f>
        <v>0</v>
      </c>
      <c r="AO59" s="90"/>
      <c r="AP59" s="91" t="s">
        <v>158</v>
      </c>
      <c r="AQ59" s="91" t="s">
        <v>158</v>
      </c>
      <c r="AR59" s="91" t="s">
        <v>158</v>
      </c>
      <c r="AS59" s="91" t="s">
        <v>158</v>
      </c>
      <c r="AT59" s="92" t="s">
        <v>158</v>
      </c>
      <c r="AU59" s="92" t="s">
        <v>158</v>
      </c>
      <c r="AV59" s="93"/>
      <c r="AW59" s="133">
        <f>COUNTIFS(NORMDUYURU!$C$2:$C$709,C59,NORMDUYURU!$D$2:$D$709,"PROFESÖR")</f>
        <v>0</v>
      </c>
      <c r="AX59" s="165">
        <f>COUNTIFS(NORMDISITALEP!$C$2:$C$847,C59,NORMDISITALEP!$D$2:$D$847,"PROFESÖR")</f>
        <v>0</v>
      </c>
      <c r="AY59" s="135" t="s">
        <v>158</v>
      </c>
      <c r="AZ59" s="133">
        <f>COUNTIFS(NORMDUYURU!$C$2:$C$709,C59,NORMDUYURU!$D$2:$D$709,"DOÇENT")</f>
        <v>0</v>
      </c>
      <c r="BA59" s="165">
        <f>COUNTIFS(NORMDISITALEP!$C$2:$C$847,C59,NORMDISITALEP!$D$2:$D$847,"DOÇENT")</f>
        <v>0</v>
      </c>
      <c r="BB59" s="135" t="s">
        <v>158</v>
      </c>
      <c r="BC59" s="133">
        <f>COUNTIFS(NORMDUYURU!$C$2:$C$709,C59,NORMDUYURU!$D$2:$D$709,"DOKTOR ÖĞRETİM ÜYESİ")</f>
        <v>0</v>
      </c>
      <c r="BD59" s="165">
        <f>COUNTIFS(NORMDISITALEP!$C$2:$C$847,C59,NORMDISITALEP!$D$2:$D$847,"DOKTOR ÖĞRETİM ÜYESİ")</f>
        <v>0</v>
      </c>
      <c r="BE59" s="135" t="s">
        <v>158</v>
      </c>
      <c r="BF59" s="133">
        <f>COUNTIFS(NORMDUYURU!$C$2:$C$709,C59,NORMDUYURU!$D$2:$D$709,"DERSÖĞRETİM GÖREVLİSİ")</f>
        <v>0</v>
      </c>
      <c r="BG59" s="165">
        <f>COUNTIFS(NORMDISITALEP!$C$2:$C$847,C59,NORMDISITALEP!$D$2:$D$847,"DERSÖĞRETİM GÖREVLİSİ")</f>
        <v>0</v>
      </c>
      <c r="BH59" s="135" t="s">
        <v>158</v>
      </c>
      <c r="BI59" s="123">
        <f>COUNTIFS(NORMDUYURU!$C$2:$C$709,C59,NORMDUYURU!$D$2:$D$709,"UYGÖĞRETİM GÖREVLİSİ")</f>
        <v>0</v>
      </c>
      <c r="BJ59" s="123">
        <f>COUNTIFS(NORMDUYURU!$C$2:$C$709,C59,NORMDUYURU!$D$2:$D$709,"ARAŞTIRMA GÖREVLİSİ")</f>
        <v>0</v>
      </c>
    </row>
    <row r="60" spans="1:62" s="5" customFormat="1" ht="124.5" customHeight="1">
      <c r="A60" s="111"/>
      <c r="B60" s="112"/>
      <c r="C60" s="113" t="s">
        <v>118</v>
      </c>
      <c r="D60" s="86">
        <f>COUNTIFS(DOLUKADROLAR!$H$2:$H$988,C60,DOLUKADROLAR!$A$2:$A$988,"PROFESÖR")+COUNTIFS(DOLUKADROLAR!$H$2:$H$988,C60,DOLUKADROLAR!$A$2:$A$988,"DOÇENT")+COUNTIFS(DOLUKADROLAR!$H$2:$H$988,C60,DOLUKADROLAR!$A$2:$A$988,"DOKTOR ÖĞRETİM ÜYESİ")</f>
        <v>0</v>
      </c>
      <c r="E60" s="86">
        <f>COUNTIFS(DOLUKADROLAR!$H$2:$H$988,C60,DOLUKADROLAR!$A$2:$A$988,"DERSÖĞRETİM GÖREVLİSİ")</f>
        <v>0</v>
      </c>
      <c r="F60" s="109" t="s">
        <v>158</v>
      </c>
      <c r="G60" s="30" t="s">
        <v>158</v>
      </c>
      <c r="H60" s="86" t="s">
        <v>158</v>
      </c>
      <c r="I60" s="109" t="s">
        <v>158</v>
      </c>
      <c r="J60" s="30" t="s">
        <v>158</v>
      </c>
      <c r="K60" s="86" t="s">
        <v>158</v>
      </c>
      <c r="L60" s="31"/>
      <c r="M60" s="127">
        <f>COUNTIFS(DOLUKADROLAR!$H$2:$H$988,C60,DOLUKADROLAR!$A$2:$A$988,"PROFESÖR")+COUNTIFS(DOLUKADROLAR!$H$2:$H$988,C60,DOLUKADROLAR!$A$2:$A$988,"DOÇENT")+COUNTIFS(DOLUKADROLAR!$H$2:$H$988,C60,DOLUKADROLAR!$A$2:$A$988,"DOKTOR ÖĞRETİM ÜYESİ")+COUNTIFS(DOLUKADROLAR!$H$2:$H$988,C60,DOLUKADROLAR!$A$2:$A$988,"DERSÖĞRETİM GÖREVLİSİ")+COUNTIFS(DOLUKADROLAR!$H$2:$H$988,C60,DOLUKADROLAR!$A$2:$A$988,"UYGÖĞRETİM GÖREVLİSİ")+COUNTIFS(DOLUKADROLAR!$H$2:$H$988,C60,DOLUKADROLAR!$A$2:$A$988,"ARAŞTIRMA GÖREVLİSİ")</f>
        <v>0</v>
      </c>
      <c r="N60" s="84" t="s">
        <v>158</v>
      </c>
      <c r="O60" s="107" t="s">
        <v>158</v>
      </c>
      <c r="P60" s="84" t="s">
        <v>158</v>
      </c>
      <c r="Q60" s="171" t="s">
        <v>158</v>
      </c>
      <c r="R60" s="85">
        <f>COUNTIFS(DOLUKADROLAR!$H$2:$H$988,C60,DOLUKADROLAR!$A$2:$A$988,"PROFESÖR")</f>
        <v>0</v>
      </c>
      <c r="S60" s="86">
        <f>COUNTIFS(AKTARIM!$C$2:$C$823,C60,AKTARIM!$D$2:$D$823,"PROFESÖR")</f>
        <v>0</v>
      </c>
      <c r="T60" s="87">
        <f>COUNTIFS(ILAN!$C$2:$C$816,C60,ILAN!$D$2:$D$816,"PROFESÖR")</f>
        <v>0</v>
      </c>
      <c r="U60" s="94" t="s">
        <v>158</v>
      </c>
      <c r="V60" s="85">
        <f>COUNTIFS(DOLUKADROLAR!$H$2:$H$988,C60,DOLUKADROLAR!$A$2:$A$988,"DOÇENT")</f>
        <v>0</v>
      </c>
      <c r="W60" s="86">
        <f>COUNTIFS(AKTARIM!$C$2:$C$823,C60,AKTARIM!$D$2:$D$823,"DOÇENT")</f>
        <v>0</v>
      </c>
      <c r="X60" s="87">
        <f>COUNTIFS(ILAN!$C$2:$C$816,C60,ILAN!$D$2:$D$816,"DOÇENT")</f>
        <v>0</v>
      </c>
      <c r="Y60" s="94" t="s">
        <v>158</v>
      </c>
      <c r="Z60" s="85">
        <f>COUNTIFS(DOLUKADROLAR!$H$2:$H$988,C60,DOLUKADROLAR!$A$2:$A$988,"DOKTOR ÖĞRETİM ÜYESİ")</f>
        <v>0</v>
      </c>
      <c r="AA60" s="86">
        <f>COUNTIFS(AKTARIM!$C$2:$C$823,C60,AKTARIM!$D$2:$D$823,"DOKTOR ÖĞRETİM ÜYESİ")</f>
        <v>0</v>
      </c>
      <c r="AB60" s="87">
        <f>COUNTIFS(ILAN!$C$2:$C$816,C60,ILAN!$D$2:$D$816,"DOKTOR ÖĞRETİM ÜYESİ")</f>
        <v>0</v>
      </c>
      <c r="AC60" s="94" t="s">
        <v>158</v>
      </c>
      <c r="AD60" s="85">
        <f>COUNTIFS(DOLUKADROLAR!$H$2:$H$988,C60,DOLUKADROLAR!$A$2:$A$988,"DERSÖĞRETİM GÖREVLİSİ")</f>
        <v>0</v>
      </c>
      <c r="AE60" s="86">
        <f>COUNTIFS(AKTARIM!$C$2:$C$823,C60,AKTARIM!$D$2:$D$823,"DERSÖĞRETİM GÖREVLİSİ")</f>
        <v>0</v>
      </c>
      <c r="AF60" s="87">
        <f>COUNTIFS(ILAN!$C$2:$C$816,C60,ILAN!$D$2:$D$816,"DERSÖĞRETİM GÖREVLİSİ")</f>
        <v>0</v>
      </c>
      <c r="AG60" s="94" t="s">
        <v>158</v>
      </c>
      <c r="AH60" s="89"/>
      <c r="AI60" s="86">
        <f>COUNTIFS(DOLUKADROLAR!$H$2:$H$988,C60,DOLUKADROLAR!$A$2:$A$988,"UYGÖĞRETİM GÖREVLİSİ")</f>
        <v>0</v>
      </c>
      <c r="AJ60" s="86">
        <f>COUNTIFS(AKTARIM!$C$2:$C$823,C60,AKTARIM!$D$2:$D$823,"UYGÖĞRETİM GÖREVLİSİ")</f>
        <v>0</v>
      </c>
      <c r="AK60" s="86">
        <f>COUNTIFS(ILAN!$C$2:$C$816,C60,ILAN!$D$2:$D$816,"UYGÖĞRETİM GÖREVLİSİ")</f>
        <v>0</v>
      </c>
      <c r="AL60" s="86">
        <f>COUNTIFS(DOLUKADROLAR!$H$2:$H$988,C60,DOLUKADROLAR!$A$2:$A$988,"ARAŞTIRMA GÖREVLİSİ")</f>
        <v>0</v>
      </c>
      <c r="AM60" s="86">
        <f>COUNTIFS(AKTARIM!$C$2:$C$823,C60,AKTARIM!$D$2:$D$823,"ARAŞTIRMA GÖREVLİSİ")</f>
        <v>0</v>
      </c>
      <c r="AN60" s="86">
        <f>COUNTIFS(ILAN!$C$2:$C$816,C60,ILAN!$D$2:$D$816,"ARAŞTIRMA GÖREVLİSİ")</f>
        <v>0</v>
      </c>
      <c r="AO60" s="90"/>
      <c r="AP60" s="91" t="s">
        <v>158</v>
      </c>
      <c r="AQ60" s="91" t="s">
        <v>158</v>
      </c>
      <c r="AR60" s="91" t="s">
        <v>158</v>
      </c>
      <c r="AS60" s="91" t="s">
        <v>158</v>
      </c>
      <c r="AT60" s="92" t="s">
        <v>158</v>
      </c>
      <c r="AU60" s="92" t="s">
        <v>158</v>
      </c>
      <c r="AV60" s="93"/>
      <c r="AW60" s="133">
        <f>COUNTIFS(NORMDUYURU!$C$2:$C$709,C60,NORMDUYURU!$D$2:$D$709,"PROFESÖR")</f>
        <v>0</v>
      </c>
      <c r="AX60" s="165">
        <f>COUNTIFS(NORMDISITALEP!$C$2:$C$847,C60,NORMDISITALEP!$D$2:$D$847,"PROFESÖR")</f>
        <v>0</v>
      </c>
      <c r="AY60" s="135" t="s">
        <v>158</v>
      </c>
      <c r="AZ60" s="133">
        <f>COUNTIFS(NORMDUYURU!$C$2:$C$709,C60,NORMDUYURU!$D$2:$D$709,"DOÇENT")</f>
        <v>0</v>
      </c>
      <c r="BA60" s="165">
        <f>COUNTIFS(NORMDISITALEP!$C$2:$C$847,C60,NORMDISITALEP!$D$2:$D$847,"DOÇENT")</f>
        <v>0</v>
      </c>
      <c r="BB60" s="135" t="s">
        <v>158</v>
      </c>
      <c r="BC60" s="133">
        <f>COUNTIFS(NORMDUYURU!$C$2:$C$709,C60,NORMDUYURU!$D$2:$D$709,"DOKTOR ÖĞRETİM ÜYESİ")</f>
        <v>0</v>
      </c>
      <c r="BD60" s="165">
        <f>COUNTIFS(NORMDISITALEP!$C$2:$C$847,C60,NORMDISITALEP!$D$2:$D$847,"DOKTOR ÖĞRETİM ÜYESİ")</f>
        <v>0</v>
      </c>
      <c r="BE60" s="135" t="s">
        <v>158</v>
      </c>
      <c r="BF60" s="133">
        <f>COUNTIFS(NORMDUYURU!$C$2:$C$709,C60,NORMDUYURU!$D$2:$D$709,"DERSÖĞRETİM GÖREVLİSİ")</f>
        <v>0</v>
      </c>
      <c r="BG60" s="165">
        <f>COUNTIFS(NORMDISITALEP!$C$2:$C$847,C60,NORMDISITALEP!$D$2:$D$847,"DERSÖĞRETİM GÖREVLİSİ")</f>
        <v>0</v>
      </c>
      <c r="BH60" s="135" t="s">
        <v>158</v>
      </c>
      <c r="BI60" s="123">
        <f>COUNTIFS(NORMDUYURU!$C$2:$C$709,C60,NORMDUYURU!$D$2:$D$709,"UYGÖĞRETİM GÖREVLİSİ")</f>
        <v>0</v>
      </c>
      <c r="BJ60" s="123">
        <f>COUNTIFS(NORMDUYURU!$C$2:$C$709,C60,NORMDUYURU!$D$2:$D$709,"ARAŞTIRMA GÖREVLİSİ")</f>
        <v>0</v>
      </c>
    </row>
    <row r="61" spans="1:62" s="5" customFormat="1" ht="124.5" customHeight="1">
      <c r="A61" s="111" t="s">
        <v>39</v>
      </c>
      <c r="B61" s="112" t="s">
        <v>110</v>
      </c>
      <c r="C61" s="113"/>
      <c r="D61" s="86">
        <f>COUNTIFS(DOLUKADROLAR!$G$2:$G$988,B61,DOLUKADROLAR!$A$2:$A$988,"PROFESÖR")+COUNTIFS(DOLUKADROLAR!$G$2:$G$988,B61,DOLUKADROLAR!$A$2:$A$988,"DOÇENT")+COUNTIFS(DOLUKADROLAR!$G$2:$G$988,B61,DOLUKADROLAR!$A$2:$A$988,"DOKTOR ÖĞRETİM ÜYESİ")</f>
        <v>0</v>
      </c>
      <c r="E61" s="86">
        <f>COUNTIFS(DOLUKADROLAR!$G$2:$G$988,B61,DOLUKADROLAR!$A$2:$A$988,"DERSÖĞRETİM GÖREVLİSİ")</f>
        <v>0</v>
      </c>
      <c r="F61" s="109">
        <f>IFERROR(VLOOKUP($B61,ASGARIOUVENORM!$B$2:$C$99,2,0),"")</f>
        <v>0</v>
      </c>
      <c r="G61" s="30" t="str">
        <f>IF(D61&gt;=$F61,"YOK","AÇIK VAR")</f>
        <v>YOK</v>
      </c>
      <c r="H61" s="86">
        <f>IFERROR(D61-$F61,0)</f>
        <v>0</v>
      </c>
      <c r="I61" s="109">
        <f>IFERROR(VLOOKUP($B61,ASGARIOUVENORM!$B$2:$D$99,3,0),"")</f>
        <v>0</v>
      </c>
      <c r="J61" s="30" t="str">
        <f>IF(D61+E61&gt;=$I61,"YOK","AÇIK VAR")</f>
        <v>YOK</v>
      </c>
      <c r="K61" s="86">
        <f>IFERROR(D61+E61-$I61,0)</f>
        <v>0</v>
      </c>
      <c r="L61" s="31"/>
      <c r="M61" s="127">
        <f>COUNTIFS(DOLUKADROLAR!$G$2:$G$988,B61,DOLUKADROLAR!$A$2:$A$988,"PROFESÖR")+COUNTIFS(DOLUKADROLAR!$G$2:$G$988,B61,DOLUKADROLAR!$A$2:$A$988,"DOÇENT")+COUNTIFS(DOLUKADROLAR!$G$2:$G$988,B61,DOLUKADROLAR!$A$2:$A$988,"DOKTOR ÖĞRETİM ÜYESİ")+COUNTIFS(DOLUKADROLAR!$G$2:$G$988,B61,DOLUKADROLAR!$A$2:$A$988,"DERSÖĞRETİM GÖREVLİSİ")+COUNTIFS(DOLUKADROLAR!$G$2:$G$988,B61,DOLUKADROLAR!$A$2:$A$988,"UYGÖĞRETİM GÖREVLİSİ")+COUNTIFS(DOLUKADROLAR!$G$2:$G$988,B61,DOLUKADROLAR!$A$2:$A$988,"ARAŞTIRMA GÖREVLİSİ")</f>
        <v>0</v>
      </c>
      <c r="N61" s="84">
        <f>(D61+E61)*2/3</f>
        <v>0</v>
      </c>
      <c r="O61" s="107">
        <f>(D61+E61+T61+X61+AB61+AF61)*2/3</f>
        <v>0</v>
      </c>
      <c r="P61" s="84">
        <f>(D61+E61+S61+T61+W61+X61+AA61+AB61+AE61+AF61)*2/3</f>
        <v>0</v>
      </c>
      <c r="Q61" s="170">
        <f>ROUNDDOWN(((D61+E61+S61+T61+W61+X61+AA61+AB61+AE61+AF61+AW61+AZ61+BC61+BF61+AX61+BA61+BD61+BG61)*2/3),0)</f>
        <v>0</v>
      </c>
      <c r="R61" s="85">
        <f>COUNTIFS(DOLUKADROLAR!$G$2:$G$988,B61,DOLUKADROLAR!$A$2:$A$988,"PROFESÖR")</f>
        <v>0</v>
      </c>
      <c r="S61" s="86">
        <f>COUNTIFS(AKTARIM!$B$2:$B$823,B61,AKTARIM!$D$2:$D$823,"PROFESÖR")</f>
        <v>0</v>
      </c>
      <c r="T61" s="87">
        <f>COUNTIFS(ILAN!$B$2:$B$816,B61,ILAN!$D$2:$D$816,"PROFESÖR")</f>
        <v>0</v>
      </c>
      <c r="U61" s="128" t="str">
        <f>IF($R61+$T61&gt;$O61,"!","")</f>
        <v/>
      </c>
      <c r="V61" s="85">
        <f>COUNTIFS(DOLUKADROLAR!$G$2:$G$988,B61,DOLUKADROLAR!$A$2:$A$988,"DOÇENT")</f>
        <v>0</v>
      </c>
      <c r="W61" s="86">
        <f>COUNTIFS(AKTARIM!$B$2:$B$823,B61,AKTARIM!$D$2:$D$823,"DOÇENT")</f>
        <v>0</v>
      </c>
      <c r="X61" s="87">
        <f>COUNTIFS(ILAN!$B$2:$B$816,B61,ILAN!$D$2:$D$816,"DOÇENT")</f>
        <v>0</v>
      </c>
      <c r="Y61" s="128" t="str">
        <f>IF($V61+$X61&gt;$O61,"!","")</f>
        <v/>
      </c>
      <c r="Z61" s="85">
        <f>COUNTIFS(DOLUKADROLAR!$G$2:$G$988,B61,DOLUKADROLAR!$A$2:$A$988,"DOKTOR ÖĞRETİM ÜYESİ")</f>
        <v>0</v>
      </c>
      <c r="AA61" s="86">
        <f>COUNTIFS(AKTARIM!$B$2:$B$823,B61,AKTARIM!$D$2:$D$823,"DOKTOR ÖĞRETİM ÜYESİ")</f>
        <v>0</v>
      </c>
      <c r="AB61" s="87">
        <f>COUNTIFS(ILAN!$B$2:$B$816,B61,ILAN!$D$2:$D$816,"DOKTOR ÖĞRETİM ÜYESİ")</f>
        <v>0</v>
      </c>
      <c r="AC61" s="128" t="str">
        <f>IF($Z61+$AB61&gt;$O61,"!","")</f>
        <v/>
      </c>
      <c r="AD61" s="85">
        <f>COUNTIFS(DOLUKADROLAR!$G$2:$G$988,B61,DOLUKADROLAR!$A$2:$A$988,"DERSÖĞRETİM GÖREVLİSİ")</f>
        <v>0</v>
      </c>
      <c r="AE61" s="86">
        <f>COUNTIFS(AKTARIM!$B$2:$B$823,B61,AKTARIM!$D$2:$D$823,"DERSÖĞRETİM GÖREVLİSİ")</f>
        <v>0</v>
      </c>
      <c r="AF61" s="87">
        <f>COUNTIFS(ILAN!$B$2:$B$816,B61,ILAN!$D$2:$D$816,"DERSÖĞRETİM GÖREVLİSİ")</f>
        <v>0</v>
      </c>
      <c r="AG61" s="128" t="str">
        <f>IF($AD61+$AF61&gt;$O61,"!","")</f>
        <v/>
      </c>
      <c r="AH61" s="89"/>
      <c r="AI61" s="86">
        <f>COUNTIFS(DOLUKADROLAR!$G$2:$G$988,B61,DOLUKADROLAR!$A$2:$A$988,"UYGÖĞRETİM GÖREVLİSİ")</f>
        <v>0</v>
      </c>
      <c r="AJ61" s="86">
        <f>COUNTIFS(AKTARIM!$B$2:$B$823,B61,AKTARIM!$D$2:$D$823,"UYGÖĞRETİM GÖREVLİSİ")</f>
        <v>0</v>
      </c>
      <c r="AK61" s="86">
        <f>COUNTIFS(ILAN!$B$2:$B$816,B61,ILAN!$D$2:$D$816,"UYGÖĞRETİM GÖREVLİSİ")</f>
        <v>0</v>
      </c>
      <c r="AL61" s="86">
        <f>COUNTIFS(DOLUKADROLAR!$G$2:$G$988,B61,DOLUKADROLAR!$A$2:$A$988,"ARAŞTIRMA GÖREVLİSİ")</f>
        <v>0</v>
      </c>
      <c r="AM61" s="86">
        <f>COUNTIFS(AKTARIM!$B$2:$B$823,B61,AKTARIM!$D$2:$D$823,"ARAŞTIRMA GÖREVLİSİ")</f>
        <v>0</v>
      </c>
      <c r="AN61" s="86">
        <f>COUNTIFS(ILAN!$B$2:$B$816,B61,ILAN!$D$2:$D$816,"ARAŞTIRMA GÖREVLİSİ")</f>
        <v>0</v>
      </c>
      <c r="AO61" s="90"/>
      <c r="AP61" s="91">
        <f>IFERROR(VLOOKUP($B61,OGRENCISAYISI!$B$2:$F$103,2,0),"")</f>
        <v>0</v>
      </c>
      <c r="AQ61" s="91">
        <f>IFERROR(VLOOKUP($B61,OGRENCISAYISI!$B$2:$F$103,3,0),"")</f>
        <v>0</v>
      </c>
      <c r="AR61" s="91">
        <f>IFERROR(VLOOKUP($B61,OGRENCISAYISI!$B$2:$F$103,4,0),"")</f>
        <v>0</v>
      </c>
      <c r="AS61" s="91">
        <f>IFERROR(VLOOKUP($B61,OGRENCISAYISI!$B$2:$F$103,5,0),"")</f>
        <v>0</v>
      </c>
      <c r="AT61" s="92">
        <f>IFERROR(D61/AS61,0)</f>
        <v>0</v>
      </c>
      <c r="AU61" s="92">
        <f>IFERROR(M61/AS61,0)</f>
        <v>0</v>
      </c>
      <c r="AV61" s="93"/>
      <c r="AW61" s="133">
        <f>COUNTIFS(NORMDUYURU!$B$2:$B$709,B61,NORMDUYURU!$D$2:$D$709,"PROFESÖR")</f>
        <v>0</v>
      </c>
      <c r="AX61" s="165">
        <f>COUNTIFS(NORMDISITALEP!$B$2:$B$847,B61,NORMDISITALEP!$D$2:$D$847,"PROFESÖR")</f>
        <v>0</v>
      </c>
      <c r="AY61" s="134" t="str">
        <f>IF($R61+$S61+$T61+$AX61+$AW61&gt;$Q61,"!","")</f>
        <v/>
      </c>
      <c r="AZ61" s="133">
        <f>COUNTIFS(NORMDUYURU!$B$2:$B$709,B61,NORMDUYURU!$D$2:$D$709,"DOÇENT")</f>
        <v>0</v>
      </c>
      <c r="BA61" s="165">
        <f>COUNTIFS(NORMDISITALEP!$B$2:$B$847,B61,NORMDISITALEP!$D$2:$D$847,"DOÇENT")</f>
        <v>0</v>
      </c>
      <c r="BB61" s="134" t="str">
        <f>IF($V61+$W61+$X61+$BA61+$AZ61&gt;$Q61,"!","")</f>
        <v/>
      </c>
      <c r="BC61" s="133">
        <f>COUNTIFS(NORMDUYURU!$B$2:$B$709,B61,NORMDUYURU!$D$2:$D$709,"DOKTOR ÖĞRETİM ÜYESİ")</f>
        <v>0</v>
      </c>
      <c r="BD61" s="165">
        <f>COUNTIFS(NORMDISITALEP!$B$2:$B$847,B61,NORMDISITALEP!$D$2:$D$847,"DOKTOR ÖĞRETİM ÜYESİ")</f>
        <v>0</v>
      </c>
      <c r="BE61" s="134" t="str">
        <f>IF($Z61+$AA61+$AB61+$BD61+$BC61&gt;$Q61,"!","")</f>
        <v/>
      </c>
      <c r="BF61" s="133">
        <f>COUNTIFS(NORMDUYURU!$B$2:$B$709,B61,NORMDUYURU!$D$2:$D$709,"DERSÖĞRETİM GÖREVLİSİ")</f>
        <v>0</v>
      </c>
      <c r="BG61" s="165">
        <f>COUNTIFS(NORMDISITALEP!$B$2:$B$847,B61,NORMDISITALEP!$D$2:$D$847,"DERSÖĞRETİM GÖREVLİSİ")</f>
        <v>0</v>
      </c>
      <c r="BH61" s="134" t="str">
        <f>IF($AD61+$AE61+$AF61+$BG61+$BF61&gt;$Q61,"!","")</f>
        <v/>
      </c>
      <c r="BI61" s="123">
        <f>COUNTIFS(NORMDUYURU!$B$2:$B$709,B61,NORMDUYURU!$D$2:$D$709,"UYGÖĞRETİM GÖREVLİSİ")</f>
        <v>0</v>
      </c>
      <c r="BJ61" s="123">
        <f>COUNTIFS(NORMDUYURU!$B$2:$B$709,B61,NORMDUYURU!$D$2:$D$709,"ARAŞTIRMA GÖREVLİSİ")</f>
        <v>0</v>
      </c>
    </row>
    <row r="62" spans="1:62" s="5" customFormat="1" ht="124.5" customHeight="1">
      <c r="A62" s="111"/>
      <c r="B62" s="112"/>
      <c r="C62" s="113" t="s">
        <v>111</v>
      </c>
      <c r="D62" s="86">
        <f>COUNTIFS(DOLUKADROLAR!$H$2:$H$988,C62,DOLUKADROLAR!$A$2:$A$988,"PROFESÖR")+COUNTIFS(DOLUKADROLAR!$H$2:$H$988,C62,DOLUKADROLAR!$A$2:$A$988,"DOÇENT")+COUNTIFS(DOLUKADROLAR!$H$2:$H$988,C62,DOLUKADROLAR!$A$2:$A$988,"DOKTOR ÖĞRETİM ÜYESİ")</f>
        <v>0</v>
      </c>
      <c r="E62" s="86">
        <f>COUNTIFS(DOLUKADROLAR!$H$2:$H$988,C60,DOLUKADROLAR!$A$2:$A$988,"DERSÖĞRETİM GÖREVLİSİ")</f>
        <v>0</v>
      </c>
      <c r="F62" s="109" t="s">
        <v>158</v>
      </c>
      <c r="G62" s="30" t="s">
        <v>158</v>
      </c>
      <c r="H62" s="86" t="s">
        <v>158</v>
      </c>
      <c r="I62" s="109" t="s">
        <v>158</v>
      </c>
      <c r="J62" s="30" t="s">
        <v>158</v>
      </c>
      <c r="K62" s="86" t="s">
        <v>158</v>
      </c>
      <c r="L62" s="31"/>
      <c r="M62" s="127">
        <f>COUNTIFS(DOLUKADROLAR!$H$2:$H$988,C62,DOLUKADROLAR!$A$2:$A$988,"PROFESÖR")+COUNTIFS(DOLUKADROLAR!$H$2:$H$988,C62,DOLUKADROLAR!$A$2:$A$988,"DOÇENT")+COUNTIFS(DOLUKADROLAR!$H$2:$H$988,C62,DOLUKADROLAR!$A$2:$A$988,"DOKTOR ÖĞRETİM ÜYESİ")+COUNTIFS(DOLUKADROLAR!$H$2:$H$988,C62,DOLUKADROLAR!$A$2:$A$988,"DERSÖĞRETİM GÖREVLİSİ")+COUNTIFS(DOLUKADROLAR!$H$2:$H$988,C62,DOLUKADROLAR!$A$2:$A$988,"UYGÖĞRETİM GÖREVLİSİ")+COUNTIFS(DOLUKADROLAR!$H$2:$H$988,C62,DOLUKADROLAR!$A$2:$A$988,"ARAŞTIRMA GÖREVLİSİ")</f>
        <v>0</v>
      </c>
      <c r="N62" s="84" t="s">
        <v>158</v>
      </c>
      <c r="O62" s="107" t="s">
        <v>158</v>
      </c>
      <c r="P62" s="84" t="s">
        <v>158</v>
      </c>
      <c r="Q62" s="171" t="s">
        <v>158</v>
      </c>
      <c r="R62" s="85">
        <f>COUNTIFS(DOLUKADROLAR!$H$2:$H$988,C62,DOLUKADROLAR!$A$2:$A$988,"PROFESÖR")</f>
        <v>0</v>
      </c>
      <c r="S62" s="86">
        <f>COUNTIFS(AKTARIM!$C$2:$C$823,C62,AKTARIM!$D$2:$D$823,"PROFESÖR")</f>
        <v>0</v>
      </c>
      <c r="T62" s="87">
        <f>COUNTIFS(ILAN!$C$2:$C$816,C62,ILAN!$D$2:$D$816,"PROFESÖR")</f>
        <v>0</v>
      </c>
      <c r="U62" s="94" t="s">
        <v>158</v>
      </c>
      <c r="V62" s="85">
        <f>COUNTIFS(DOLUKADROLAR!$H$2:$H$988,C62,DOLUKADROLAR!$A$2:$A$988,"DOÇENT")</f>
        <v>0</v>
      </c>
      <c r="W62" s="86">
        <f>COUNTIFS(AKTARIM!$C$2:$C$823,C62,AKTARIM!$D$2:$D$823,"DOÇENT")</f>
        <v>0</v>
      </c>
      <c r="X62" s="87">
        <f>COUNTIFS(ILAN!$C$2:$C$816,C62,ILAN!$D$2:$D$816,"DOÇENT")</f>
        <v>0</v>
      </c>
      <c r="Y62" s="94" t="s">
        <v>158</v>
      </c>
      <c r="Z62" s="85">
        <f>COUNTIFS(DOLUKADROLAR!$H$2:$H$988,C62,DOLUKADROLAR!$A$2:$A$988,"DOKTOR ÖĞRETİM ÜYESİ")</f>
        <v>0</v>
      </c>
      <c r="AA62" s="86">
        <f>COUNTIFS(AKTARIM!$C$2:$C$823,C62,AKTARIM!$D$2:$D$823,"DOKTOR ÖĞRETİM ÜYESİ")</f>
        <v>0</v>
      </c>
      <c r="AB62" s="87">
        <f>COUNTIFS(ILAN!$C$2:$C$816,C62,ILAN!$D$2:$D$816,"DOKTOR ÖĞRETİM ÜYESİ")</f>
        <v>0</v>
      </c>
      <c r="AC62" s="94" t="s">
        <v>158</v>
      </c>
      <c r="AD62" s="85">
        <f>COUNTIFS(DOLUKADROLAR!$H$2:$H$988,C62,DOLUKADROLAR!$A$2:$A$988,"DERSÖĞRETİM GÖREVLİSİ")</f>
        <v>0</v>
      </c>
      <c r="AE62" s="86">
        <f>COUNTIFS(AKTARIM!$C$2:$C$823,C62,AKTARIM!$D$2:$D$823,"DERSÖĞRETİM GÖREVLİSİ")</f>
        <v>0</v>
      </c>
      <c r="AF62" s="87">
        <f>COUNTIFS(ILAN!$C$2:$C$816,C62,ILAN!$D$2:$D$816,"DERSÖĞRETİM GÖREVLİSİ")</f>
        <v>0</v>
      </c>
      <c r="AG62" s="94" t="s">
        <v>158</v>
      </c>
      <c r="AH62" s="89"/>
      <c r="AI62" s="86">
        <f>COUNTIFS(DOLUKADROLAR!$H$2:$H$988,C62,DOLUKADROLAR!$A$2:$A$988,"UYGÖĞRETİM GÖREVLİSİ")</f>
        <v>0</v>
      </c>
      <c r="AJ62" s="86">
        <f>COUNTIFS(AKTARIM!$C$2:$C$823,C62,AKTARIM!$D$2:$D$823,"UYGÖĞRETİM GÖREVLİSİ")</f>
        <v>0</v>
      </c>
      <c r="AK62" s="86">
        <f>COUNTIFS(ILAN!$C$2:$C$816,C62,ILAN!$D$2:$D$816,"UYGÖĞRETİM GÖREVLİSİ")</f>
        <v>0</v>
      </c>
      <c r="AL62" s="86">
        <f>COUNTIFS(DOLUKADROLAR!$H$2:$H$988,C62,DOLUKADROLAR!$A$2:$A$988,"ARAŞTIRMA GÖREVLİSİ")</f>
        <v>0</v>
      </c>
      <c r="AM62" s="86">
        <f>COUNTIFS(AKTARIM!$C$2:$C$823,C62,AKTARIM!$D$2:$D$823,"ARAŞTIRMA GÖREVLİSİ")</f>
        <v>0</v>
      </c>
      <c r="AN62" s="86">
        <f>COUNTIFS(ILAN!$C$2:$C$816,C62,ILAN!$D$2:$D$816,"ARAŞTIRMA GÖREVLİSİ")</f>
        <v>0</v>
      </c>
      <c r="AO62" s="90"/>
      <c r="AP62" s="91" t="s">
        <v>158</v>
      </c>
      <c r="AQ62" s="91" t="s">
        <v>158</v>
      </c>
      <c r="AR62" s="91" t="s">
        <v>158</v>
      </c>
      <c r="AS62" s="91" t="s">
        <v>158</v>
      </c>
      <c r="AT62" s="92" t="s">
        <v>158</v>
      </c>
      <c r="AU62" s="92" t="s">
        <v>158</v>
      </c>
      <c r="AV62" s="93"/>
      <c r="AW62" s="133">
        <f>COUNTIFS(NORMDUYURU!$C$2:$C$709,C62,NORMDUYURU!$D$2:$D$709,"PROFESÖR")</f>
        <v>0</v>
      </c>
      <c r="AX62" s="165">
        <f>COUNTIFS(NORMDISITALEP!$C$2:$C$847,C62,NORMDISITALEP!$D$2:$D$847,"PROFESÖR")</f>
        <v>0</v>
      </c>
      <c r="AY62" s="135" t="s">
        <v>158</v>
      </c>
      <c r="AZ62" s="133">
        <f>COUNTIFS(NORMDUYURU!$C$2:$C$709,C62,NORMDUYURU!$D$2:$D$709,"DOÇENT")</f>
        <v>0</v>
      </c>
      <c r="BA62" s="165">
        <f>COUNTIFS(NORMDISITALEP!$C$2:$C$847,C62,NORMDISITALEP!$D$2:$D$847,"DOÇENT")</f>
        <v>0</v>
      </c>
      <c r="BB62" s="135" t="s">
        <v>158</v>
      </c>
      <c r="BC62" s="133">
        <f>COUNTIFS(NORMDUYURU!$C$2:$C$709,C62,NORMDUYURU!$D$2:$D$709,"DOKTOR ÖĞRETİM ÜYESİ")</f>
        <v>0</v>
      </c>
      <c r="BD62" s="165">
        <f>COUNTIFS(NORMDISITALEP!$C$2:$C$847,C62,NORMDISITALEP!$D$2:$D$847,"DOKTOR ÖĞRETİM ÜYESİ")</f>
        <v>0</v>
      </c>
      <c r="BE62" s="135" t="s">
        <v>158</v>
      </c>
      <c r="BF62" s="133">
        <f>COUNTIFS(NORMDUYURU!$C$2:$C$709,C62,NORMDUYURU!$D$2:$D$709,"DERSÖĞRETİM GÖREVLİSİ")</f>
        <v>0</v>
      </c>
      <c r="BG62" s="165">
        <f>COUNTIFS(NORMDISITALEP!$C$2:$C$847,C62,NORMDISITALEP!$D$2:$D$847,"DERSÖĞRETİM GÖREVLİSİ")</f>
        <v>0</v>
      </c>
      <c r="BH62" s="135" t="s">
        <v>158</v>
      </c>
      <c r="BI62" s="123">
        <f>COUNTIFS(NORMDUYURU!$C$2:$C$709,C62,NORMDUYURU!$D$2:$D$709,"UYGÖĞRETİM GÖREVLİSİ")</f>
        <v>0</v>
      </c>
      <c r="BJ62" s="123">
        <f>COUNTIFS(NORMDUYURU!$C$2:$C$709,C62,NORMDUYURU!$D$2:$D$709,"ARAŞTIRMA GÖREVLİSİ")</f>
        <v>0</v>
      </c>
    </row>
    <row r="63" spans="1:62" s="5" customFormat="1" ht="124.5" customHeight="1">
      <c r="A63" s="111" t="s">
        <v>33</v>
      </c>
      <c r="B63" s="112" t="s">
        <v>34</v>
      </c>
      <c r="C63" s="113"/>
      <c r="D63" s="86">
        <f>COUNTIFS(DOLUKADROLAR!$G$2:$G$988,B63,DOLUKADROLAR!$A$2:$A$988,"PROFESÖR")+COUNTIFS(DOLUKADROLAR!$G$2:$G$988,B63,DOLUKADROLAR!$A$2:$A$988,"DOÇENT")+COUNTIFS(DOLUKADROLAR!$G$2:$G$988,B63,DOLUKADROLAR!$A$2:$A$988,"DOKTOR ÖĞRETİM ÜYESİ")</f>
        <v>0</v>
      </c>
      <c r="E63" s="86">
        <f>COUNTIFS(DOLUKADROLAR!$G$2:$G$988,B63,DOLUKADROLAR!$A$2:$A$988,"DERSÖĞRETİM GÖREVLİSİ")</f>
        <v>0</v>
      </c>
      <c r="F63" s="109">
        <f>IFERROR(VLOOKUP($B63,ASGARIOUVENORM!$B$2:$C$99,2,0),"")</f>
        <v>0</v>
      </c>
      <c r="G63" s="30" t="str">
        <f>IF(D63&gt;=$F63,"YOK","AÇIK VAR")</f>
        <v>YOK</v>
      </c>
      <c r="H63" s="86">
        <f>IFERROR(D63-$F63,0)</f>
        <v>0</v>
      </c>
      <c r="I63" s="109">
        <f>IFERROR(VLOOKUP($B63,ASGARIOUVENORM!$B$2:$D$99,3,0),"")</f>
        <v>0</v>
      </c>
      <c r="J63" s="30" t="str">
        <f>IF(D63+E63&gt;=$I63,"YOK","AÇIK VAR")</f>
        <v>YOK</v>
      </c>
      <c r="K63" s="86">
        <f>IFERROR(D63+E63-$I63,0)</f>
        <v>0</v>
      </c>
      <c r="L63" s="31"/>
      <c r="M63" s="127">
        <f>COUNTIFS(DOLUKADROLAR!$G$2:$G$988,B63,DOLUKADROLAR!$A$2:$A$988,"PROFESÖR")+COUNTIFS(DOLUKADROLAR!$G$2:$G$988,B63,DOLUKADROLAR!$A$2:$A$988,"DOÇENT")+COUNTIFS(DOLUKADROLAR!$G$2:$G$988,B63,DOLUKADROLAR!$A$2:$A$988,"DOKTOR ÖĞRETİM ÜYESİ")+COUNTIFS(DOLUKADROLAR!$G$2:$G$988,B63,DOLUKADROLAR!$A$2:$A$988,"DERSÖĞRETİM GÖREVLİSİ")+COUNTIFS(DOLUKADROLAR!$G$2:$G$988,B63,DOLUKADROLAR!$A$2:$A$988,"UYGÖĞRETİM GÖREVLİSİ")+COUNTIFS(DOLUKADROLAR!$G$2:$G$988,B63,DOLUKADROLAR!$A$2:$A$988,"ARAŞTIRMA GÖREVLİSİ")</f>
        <v>0</v>
      </c>
      <c r="N63" s="84">
        <f>ROUNDDOWN(((D63+E63)*2/3),0)</f>
        <v>0</v>
      </c>
      <c r="O63" s="107">
        <f>ROUNDDOWN(((D63+E63+T63+X63+AB63+AF63)*2/3),0)</f>
        <v>0</v>
      </c>
      <c r="P63" s="84">
        <f>ROUNDDOWN(((D63+E63+S63+T63+W63+X63+AA63+AB63+AE63+AF63)*2/3),0)</f>
        <v>0</v>
      </c>
      <c r="Q63" s="170">
        <f>ROUNDDOWN(((D63+E63+S63+T63+W63+X63+AA63+AB63+AE63+AF63+AW63+AZ63+BC63+BF63+AX63+BA63+BD63+BG63)*2/3),0)</f>
        <v>0</v>
      </c>
      <c r="R63" s="85">
        <f>COUNTIFS(DOLUKADROLAR!$G$2:$G$988,B63,DOLUKADROLAR!$A$2:$A$988,"PROFESÖR")</f>
        <v>0</v>
      </c>
      <c r="S63" s="86">
        <f>COUNTIFS(AKTARIM!$B$2:$B$823,B63,AKTARIM!$D$2:$D$823,"PROFESÖR")</f>
        <v>0</v>
      </c>
      <c r="T63" s="87">
        <f>COUNTIFS(ILAN!$B$2:$B$816,B63,ILAN!$D$2:$D$816,"PROFESÖR")</f>
        <v>0</v>
      </c>
      <c r="U63" s="128" t="str">
        <f>IF($R63+$T63&gt;$O63,"!","")</f>
        <v/>
      </c>
      <c r="V63" s="85">
        <f>COUNTIFS(DOLUKADROLAR!$G$2:$G$988,B63,DOLUKADROLAR!$A$2:$A$988,"DOÇENT")</f>
        <v>0</v>
      </c>
      <c r="W63" s="86">
        <f>COUNTIFS(AKTARIM!$B$2:$B$823,B63,AKTARIM!$D$2:$D$823,"DOÇENT")</f>
        <v>0</v>
      </c>
      <c r="X63" s="87">
        <f>COUNTIFS(ILAN!$B$2:$B$816,B63,ILAN!$D$2:$D$816,"DOÇENT")</f>
        <v>0</v>
      </c>
      <c r="Y63" s="128" t="str">
        <f>IF($V63+$X63&gt;$O63,"!","")</f>
        <v/>
      </c>
      <c r="Z63" s="85">
        <f>COUNTIFS(DOLUKADROLAR!$G$2:$G$988,B63,DOLUKADROLAR!$A$2:$A$988,"DOKTOR ÖĞRETİM ÜYESİ")</f>
        <v>0</v>
      </c>
      <c r="AA63" s="86">
        <f>COUNTIFS(AKTARIM!$B$2:$B$823,B63,AKTARIM!$D$2:$D$823,"DOKTOR ÖĞRETİM ÜYESİ")</f>
        <v>0</v>
      </c>
      <c r="AB63" s="87">
        <f>COUNTIFS(ILAN!$B$2:$B$816,B63,ILAN!$D$2:$D$816,"DOKTOR ÖĞRETİM ÜYESİ")</f>
        <v>0</v>
      </c>
      <c r="AC63" s="128" t="str">
        <f>IF($Z63+$AB63&gt;$O63,"!","")</f>
        <v/>
      </c>
      <c r="AD63" s="85">
        <f>COUNTIFS(DOLUKADROLAR!$G$2:$G$988,B63,DOLUKADROLAR!$A$2:$A$988,"DERSÖĞRETİM GÖREVLİSİ")</f>
        <v>0</v>
      </c>
      <c r="AE63" s="86">
        <f>COUNTIFS(AKTARIM!$B$2:$B$823,B63,AKTARIM!$D$2:$D$823,"DERSÖĞRETİM GÖREVLİSİ")</f>
        <v>0</v>
      </c>
      <c r="AF63" s="87">
        <f>COUNTIFS(ILAN!$B$2:$B$816,B63,ILAN!$D$2:$D$816,"DERSÖĞRETİM GÖREVLİSİ")</f>
        <v>0</v>
      </c>
      <c r="AG63" s="128" t="str">
        <f>IF($AD63+$AF63&gt;$O63,"!","")</f>
        <v/>
      </c>
      <c r="AH63" s="89"/>
      <c r="AI63" s="86">
        <f>COUNTIFS(DOLUKADROLAR!$G$2:$G$988,B63,DOLUKADROLAR!$A$2:$A$988,"UYGÖĞRETİM GÖREVLİSİ")</f>
        <v>0</v>
      </c>
      <c r="AJ63" s="86">
        <f>COUNTIFS(AKTARIM!$B$2:$B$823,B63,AKTARIM!$D$2:$D$823,"UYGÖĞRETİM GÖREVLİSİ")</f>
        <v>0</v>
      </c>
      <c r="AK63" s="86">
        <f>COUNTIFS(ILAN!$B$2:$B$816,B63,ILAN!$D$2:$D$816,"UYGÖĞRETİM GÖREVLİSİ")</f>
        <v>0</v>
      </c>
      <c r="AL63" s="86">
        <f>COUNTIFS(DOLUKADROLAR!$G$2:$G$988,B63,DOLUKADROLAR!$A$2:$A$988,"ARAŞTIRMA GÖREVLİSİ")</f>
        <v>0</v>
      </c>
      <c r="AM63" s="86">
        <f>COUNTIFS(AKTARIM!$B$2:$B$823,B63,AKTARIM!$D$2:$D$823,"ARAŞTIRMA GÖREVLİSİ")</f>
        <v>0</v>
      </c>
      <c r="AN63" s="86">
        <f>COUNTIFS(ILAN!$B$2:$B$816,B63,ILAN!$D$2:$D$816,"ARAŞTIRMA GÖREVLİSİ")</f>
        <v>0</v>
      </c>
      <c r="AO63" s="90"/>
      <c r="AP63" s="91">
        <f>IFERROR(VLOOKUP($B63,OGRENCISAYISI!$B$2:$F$103,2,0),"")</f>
        <v>0</v>
      </c>
      <c r="AQ63" s="91">
        <f>IFERROR(VLOOKUP($B63,OGRENCISAYISI!$B$2:$F$103,3,0),"")</f>
        <v>0</v>
      </c>
      <c r="AR63" s="91">
        <f>IFERROR(VLOOKUP($B63,OGRENCISAYISI!$B$2:$F$103,4,0),"")</f>
        <v>0</v>
      </c>
      <c r="AS63" s="91">
        <f>IFERROR(VLOOKUP($B63,OGRENCISAYISI!$B$2:$F$103,5,0),"")</f>
        <v>0</v>
      </c>
      <c r="AT63" s="92">
        <f>IFERROR(D63/AS63,0)</f>
        <v>0</v>
      </c>
      <c r="AU63" s="92">
        <f>IFERROR(M63/AS63,0)</f>
        <v>0</v>
      </c>
      <c r="AV63" s="93"/>
      <c r="AW63" s="133">
        <f>COUNTIFS(NORMDUYURU!$B$2:$B$709,B63,NORMDUYURU!$D$2:$D$709,"PROFESÖR")</f>
        <v>0</v>
      </c>
      <c r="AX63" s="165">
        <f>COUNTIFS(NORMDISITALEP!$B$2:$B$847,B63,NORMDISITALEP!$D$2:$D$847,"PROFESÖR")</f>
        <v>0</v>
      </c>
      <c r="AY63" s="134" t="str">
        <f>IF($R63+$S63+$T63+$AX63+$AW63&gt;$Q63,"!","")</f>
        <v/>
      </c>
      <c r="AZ63" s="133">
        <f>COUNTIFS(NORMDUYURU!$B$2:$B$709,B63,NORMDUYURU!$D$2:$D$709,"DOÇENT")</f>
        <v>0</v>
      </c>
      <c r="BA63" s="165">
        <f>COUNTIFS(NORMDISITALEP!$B$2:$B$847,B63,NORMDISITALEP!$D$2:$D$847,"DOÇENT")</f>
        <v>0</v>
      </c>
      <c r="BB63" s="134" t="str">
        <f>IF($V63+$W63+$X63+$BA63+$AZ63&gt;$Q63,"!","")</f>
        <v/>
      </c>
      <c r="BC63" s="133">
        <f>COUNTIFS(NORMDUYURU!$B$2:$B$709,B63,NORMDUYURU!$D$2:$D$709,"DOKTOR ÖĞRETİM ÜYESİ")</f>
        <v>0</v>
      </c>
      <c r="BD63" s="165">
        <f>COUNTIFS(NORMDISITALEP!$B$2:$B$847,B63,NORMDISITALEP!$D$2:$D$847,"DOKTOR ÖĞRETİM ÜYESİ")</f>
        <v>0</v>
      </c>
      <c r="BE63" s="134" t="str">
        <f>IF($Z63+$AA63+$AB63+$BD63+$BC63&gt;$Q63,"!","")</f>
        <v/>
      </c>
      <c r="BF63" s="133">
        <f>COUNTIFS(NORMDUYURU!$B$2:$B$709,B63,NORMDUYURU!$D$2:$D$709,"DERSÖĞRETİM GÖREVLİSİ")</f>
        <v>0</v>
      </c>
      <c r="BG63" s="165">
        <f>COUNTIFS(NORMDISITALEP!$B$2:$B$847,B63,NORMDISITALEP!$D$2:$D$847,"DERSÖĞRETİM GÖREVLİSİ")</f>
        <v>0</v>
      </c>
      <c r="BH63" s="134" t="str">
        <f>IF($AD63+$AE63+$AF63+$BG63+$BF63&gt;$Q63,"!","")</f>
        <v/>
      </c>
      <c r="BI63" s="123">
        <f>COUNTIFS(NORMDUYURU!$B$2:$B$709,B63,NORMDUYURU!$D$2:$D$709,"UYGÖĞRETİM GÖREVLİSİ")</f>
        <v>0</v>
      </c>
      <c r="BJ63" s="123">
        <f>COUNTIFS(NORMDUYURU!$B$2:$B$709,B63,NORMDUYURU!$D$2:$D$709,"ARAŞTIRMA GÖREVLİSİ")</f>
        <v>0</v>
      </c>
    </row>
    <row r="64" spans="1:62" s="5" customFormat="1" ht="124.5" customHeight="1">
      <c r="A64" s="111"/>
      <c r="B64" s="112"/>
      <c r="C64" s="113" t="s">
        <v>35</v>
      </c>
      <c r="D64" s="86">
        <f>COUNTIFS(DOLUKADROLAR!$H$2:$H$988,C64,DOLUKADROLAR!$A$2:$A$988,"PROFESÖR")+COUNTIFS(DOLUKADROLAR!$H$2:$H$988,C64,DOLUKADROLAR!$A$2:$A$988,"DOÇENT")+COUNTIFS(DOLUKADROLAR!$H$2:$H$988,C64,DOLUKADROLAR!$A$2:$A$988,"DOKTOR ÖĞRETİM ÜYESİ")</f>
        <v>0</v>
      </c>
      <c r="E64" s="86">
        <f>COUNTIFS(DOLUKADROLAR!$H$2:$H$988,C64,DOLUKADROLAR!$A$2:$A$988,"DERSÖĞRETİM GÖREVLİSİ")</f>
        <v>0</v>
      </c>
      <c r="F64" s="109" t="s">
        <v>158</v>
      </c>
      <c r="G64" s="30" t="s">
        <v>158</v>
      </c>
      <c r="H64" s="86" t="s">
        <v>158</v>
      </c>
      <c r="I64" s="109" t="s">
        <v>158</v>
      </c>
      <c r="J64" s="30" t="s">
        <v>158</v>
      </c>
      <c r="K64" s="86" t="s">
        <v>158</v>
      </c>
      <c r="L64" s="31"/>
      <c r="M64" s="127">
        <f>COUNTIFS(DOLUKADROLAR!$H$2:$H$988,C64,DOLUKADROLAR!$A$2:$A$988,"PROFESÖR")+COUNTIFS(DOLUKADROLAR!$H$2:$H$988,C64,DOLUKADROLAR!$A$2:$A$988,"DOÇENT")+COUNTIFS(DOLUKADROLAR!$H$2:$H$988,C64,DOLUKADROLAR!$A$2:$A$988,"DOKTOR ÖĞRETİM ÜYESİ")+COUNTIFS(DOLUKADROLAR!$H$2:$H$988,C64,DOLUKADROLAR!$A$2:$A$988,"DERSÖĞRETİM GÖREVLİSİ")+COUNTIFS(DOLUKADROLAR!$H$2:$H$988,C64,DOLUKADROLAR!$A$2:$A$988,"UYGÖĞRETİM GÖREVLİSİ")+COUNTIFS(DOLUKADROLAR!$H$2:$H$988,C64,DOLUKADROLAR!$A$2:$A$988,"ARAŞTIRMA GÖREVLİSİ")</f>
        <v>0</v>
      </c>
      <c r="N64" s="84" t="s">
        <v>158</v>
      </c>
      <c r="O64" s="107" t="s">
        <v>158</v>
      </c>
      <c r="P64" s="84" t="s">
        <v>158</v>
      </c>
      <c r="Q64" s="171" t="s">
        <v>158</v>
      </c>
      <c r="R64" s="85">
        <f>COUNTIFS(DOLUKADROLAR!$H$2:$H$988,C64,DOLUKADROLAR!$A$2:$A$988,"PROFESÖR")</f>
        <v>0</v>
      </c>
      <c r="S64" s="86">
        <f>COUNTIFS(AKTARIM!$C$2:$C$823,C64,AKTARIM!$D$2:$D$823,"PROFESÖR")</f>
        <v>0</v>
      </c>
      <c r="T64" s="87">
        <f>COUNTIFS(ILAN!$C$2:$C$816,C64,ILAN!$D$2:$D$816,"PROFESÖR")</f>
        <v>0</v>
      </c>
      <c r="U64" s="94" t="s">
        <v>158</v>
      </c>
      <c r="V64" s="85">
        <f>COUNTIFS(DOLUKADROLAR!$H$2:$H$988,C64,DOLUKADROLAR!$A$2:$A$988,"DOÇENT")</f>
        <v>0</v>
      </c>
      <c r="W64" s="86">
        <f>COUNTIFS(AKTARIM!$C$2:$C$823,C64,AKTARIM!$D$2:$D$823,"DOÇENT")</f>
        <v>0</v>
      </c>
      <c r="X64" s="87">
        <f>COUNTIFS(ILAN!$C$2:$C$816,C64,ILAN!$D$2:$D$816,"DOÇENT")</f>
        <v>0</v>
      </c>
      <c r="Y64" s="94" t="s">
        <v>158</v>
      </c>
      <c r="Z64" s="85">
        <f>COUNTIFS(DOLUKADROLAR!$H$2:$H$988,C64,DOLUKADROLAR!$A$2:$A$988,"DOKTOR ÖĞRETİM ÜYESİ")</f>
        <v>0</v>
      </c>
      <c r="AA64" s="86">
        <f>COUNTIFS(AKTARIM!$C$2:$C$823,C64,AKTARIM!$D$2:$D$823,"DOKTOR ÖĞRETİM ÜYESİ")</f>
        <v>0</v>
      </c>
      <c r="AB64" s="87">
        <f>COUNTIFS(ILAN!$C$2:$C$816,C64,ILAN!$D$2:$D$816,"DOKTOR ÖĞRETİM ÜYESİ")</f>
        <v>0</v>
      </c>
      <c r="AC64" s="94" t="s">
        <v>158</v>
      </c>
      <c r="AD64" s="85">
        <f>COUNTIFS(DOLUKADROLAR!$H$2:$H$988,C64,DOLUKADROLAR!$A$2:$A$988,"DERSÖĞRETİM GÖREVLİSİ")</f>
        <v>0</v>
      </c>
      <c r="AE64" s="86">
        <f>COUNTIFS(AKTARIM!$C$2:$C$823,C64,AKTARIM!$D$2:$D$823,"DERSÖĞRETİM GÖREVLİSİ")</f>
        <v>0</v>
      </c>
      <c r="AF64" s="87">
        <f>COUNTIFS(ILAN!$C$2:$C$816,C64,ILAN!$D$2:$D$816,"DERSÖĞRETİM GÖREVLİSİ")</f>
        <v>0</v>
      </c>
      <c r="AG64" s="94" t="s">
        <v>158</v>
      </c>
      <c r="AH64" s="89"/>
      <c r="AI64" s="86">
        <f>COUNTIFS(DOLUKADROLAR!$H$2:$H$988,C64,DOLUKADROLAR!$A$2:$A$988,"UYGÖĞRETİM GÖREVLİSİ")</f>
        <v>0</v>
      </c>
      <c r="AJ64" s="86">
        <f>COUNTIFS(AKTARIM!$C$2:$C$823,C64,AKTARIM!$D$2:$D$823,"UYGÖĞRETİM GÖREVLİSİ")</f>
        <v>0</v>
      </c>
      <c r="AK64" s="86">
        <f>COUNTIFS(ILAN!$C$2:$C$816,C64,ILAN!$D$2:$D$816,"UYGÖĞRETİM GÖREVLİSİ")</f>
        <v>0</v>
      </c>
      <c r="AL64" s="86">
        <f>COUNTIFS(DOLUKADROLAR!$H$2:$H$988,C64,DOLUKADROLAR!$A$2:$A$988,"ARAŞTIRMA GÖREVLİSİ")</f>
        <v>0</v>
      </c>
      <c r="AM64" s="86">
        <f>COUNTIFS(AKTARIM!$C$2:$C$823,C64,AKTARIM!$D$2:$D$823,"ARAŞTIRMA GÖREVLİSİ")</f>
        <v>0</v>
      </c>
      <c r="AN64" s="86">
        <f>COUNTIFS(ILAN!$C$2:$C$816,C64,ILAN!$D$2:$D$816,"ARAŞTIRMA GÖREVLİSİ")</f>
        <v>0</v>
      </c>
      <c r="AO64" s="90"/>
      <c r="AP64" s="91" t="s">
        <v>158</v>
      </c>
      <c r="AQ64" s="91" t="s">
        <v>158</v>
      </c>
      <c r="AR64" s="91" t="s">
        <v>158</v>
      </c>
      <c r="AS64" s="91" t="s">
        <v>158</v>
      </c>
      <c r="AT64" s="92" t="s">
        <v>158</v>
      </c>
      <c r="AU64" s="92" t="s">
        <v>158</v>
      </c>
      <c r="AV64" s="93"/>
      <c r="AW64" s="133">
        <f>COUNTIFS(NORMDUYURU!$C$2:$C$709,C64,NORMDUYURU!$D$2:$D$709,"PROFESÖR")</f>
        <v>0</v>
      </c>
      <c r="AX64" s="165">
        <f>COUNTIFS(NORMDISITALEP!$C$2:$C$847,C64,NORMDISITALEP!$D$2:$D$847,"PROFESÖR")</f>
        <v>0</v>
      </c>
      <c r="AY64" s="135" t="s">
        <v>158</v>
      </c>
      <c r="AZ64" s="133">
        <f>COUNTIFS(NORMDUYURU!$C$2:$C$709,C64,NORMDUYURU!$D$2:$D$709,"DOÇENT")</f>
        <v>0</v>
      </c>
      <c r="BA64" s="165">
        <f>COUNTIFS(NORMDISITALEP!$C$2:$C$847,C64,NORMDISITALEP!$D$2:$D$847,"DOÇENT")</f>
        <v>0</v>
      </c>
      <c r="BB64" s="135" t="s">
        <v>158</v>
      </c>
      <c r="BC64" s="133">
        <f>COUNTIFS(NORMDUYURU!$C$2:$C$709,C64,NORMDUYURU!$D$2:$D$709,"DOKTOR ÖĞRETİM ÜYESİ")</f>
        <v>0</v>
      </c>
      <c r="BD64" s="165">
        <f>COUNTIFS(NORMDISITALEP!$C$2:$C$847,C64,NORMDISITALEP!$D$2:$D$847,"DOKTOR ÖĞRETİM ÜYESİ")</f>
        <v>0</v>
      </c>
      <c r="BE64" s="135" t="s">
        <v>158</v>
      </c>
      <c r="BF64" s="133">
        <f>COUNTIFS(NORMDUYURU!$C$2:$C$709,C64,NORMDUYURU!$D$2:$D$709,"DERSÖĞRETİM GÖREVLİSİ")</f>
        <v>0</v>
      </c>
      <c r="BG64" s="165">
        <f>COUNTIFS(NORMDISITALEP!$C$2:$C$847,C64,NORMDISITALEP!$D$2:$D$847,"DERSÖĞRETİM GÖREVLİSİ")</f>
        <v>0</v>
      </c>
      <c r="BH64" s="135" t="s">
        <v>158</v>
      </c>
      <c r="BI64" s="123">
        <f>COUNTIFS(NORMDUYURU!$C$2:$C$709,C64,NORMDUYURU!$D$2:$D$709,"UYGÖĞRETİM GÖREVLİSİ")</f>
        <v>0</v>
      </c>
      <c r="BJ64" s="123">
        <f>COUNTIFS(NORMDUYURU!$C$2:$C$709,C64,NORMDUYURU!$D$2:$D$709,"ARAŞTIRMA GÖREVLİSİ")</f>
        <v>0</v>
      </c>
    </row>
    <row r="65" spans="1:62" s="5" customFormat="1" ht="124.5" customHeight="1">
      <c r="A65" s="111"/>
      <c r="B65" s="112"/>
      <c r="C65" s="113" t="s">
        <v>47</v>
      </c>
      <c r="D65" s="86">
        <f>COUNTIFS(DOLUKADROLAR!$H$2:$H$988,C65,DOLUKADROLAR!$A$2:$A$988,"PROFESÖR")+COUNTIFS(DOLUKADROLAR!$H$2:$H$988,C65,DOLUKADROLAR!$A$2:$A$988,"DOÇENT")+COUNTIFS(DOLUKADROLAR!$H$2:$H$988,C65,DOLUKADROLAR!$A$2:$A$988,"DOKTOR ÖĞRETİM ÜYESİ")</f>
        <v>0</v>
      </c>
      <c r="E65" s="86">
        <f>COUNTIFS(DOLUKADROLAR!$H$2:$H$988,C65,DOLUKADROLAR!$A$2:$A$988,"DERSÖĞRETİM GÖREVLİSİ")</f>
        <v>0</v>
      </c>
      <c r="F65" s="109" t="s">
        <v>158</v>
      </c>
      <c r="G65" s="30" t="s">
        <v>158</v>
      </c>
      <c r="H65" s="86" t="s">
        <v>158</v>
      </c>
      <c r="I65" s="109" t="s">
        <v>158</v>
      </c>
      <c r="J65" s="30" t="s">
        <v>158</v>
      </c>
      <c r="K65" s="86" t="s">
        <v>158</v>
      </c>
      <c r="L65" s="31"/>
      <c r="M65" s="127">
        <f>COUNTIFS(DOLUKADROLAR!$H$2:$H$988,C65,DOLUKADROLAR!$A$2:$A$988,"PROFESÖR")+COUNTIFS(DOLUKADROLAR!$H$2:$H$988,C65,DOLUKADROLAR!$A$2:$A$988,"DOÇENT")+COUNTIFS(DOLUKADROLAR!$H$2:$H$988,C65,DOLUKADROLAR!$A$2:$A$988,"DOKTOR ÖĞRETİM ÜYESİ")+COUNTIFS(DOLUKADROLAR!$H$2:$H$988,C65,DOLUKADROLAR!$A$2:$A$988,"DERSÖĞRETİM GÖREVLİSİ")+COUNTIFS(DOLUKADROLAR!$H$2:$H$988,C65,DOLUKADROLAR!$A$2:$A$988,"UYGÖĞRETİM GÖREVLİSİ")+COUNTIFS(DOLUKADROLAR!$H$2:$H$988,C65,DOLUKADROLAR!$A$2:$A$988,"ARAŞTIRMA GÖREVLİSİ")</f>
        <v>0</v>
      </c>
      <c r="N65" s="84" t="s">
        <v>158</v>
      </c>
      <c r="O65" s="107" t="s">
        <v>158</v>
      </c>
      <c r="P65" s="84" t="s">
        <v>158</v>
      </c>
      <c r="Q65" s="171" t="s">
        <v>158</v>
      </c>
      <c r="R65" s="85">
        <f>COUNTIFS(DOLUKADROLAR!$H$2:$H$988,C65,DOLUKADROLAR!$A$2:$A$988,"PROFESÖR")</f>
        <v>0</v>
      </c>
      <c r="S65" s="86">
        <f>COUNTIFS(AKTARIM!$C$2:$C$823,C65,AKTARIM!$D$2:$D$823,"PROFESÖR")</f>
        <v>0</v>
      </c>
      <c r="T65" s="87">
        <f>COUNTIFS(ILAN!$C$2:$C$816,C65,ILAN!$D$2:$D$816,"PROFESÖR")</f>
        <v>0</v>
      </c>
      <c r="U65" s="94" t="s">
        <v>158</v>
      </c>
      <c r="V65" s="85">
        <f>COUNTIFS(DOLUKADROLAR!$H$2:$H$988,C65,DOLUKADROLAR!$A$2:$A$988,"DOÇENT")</f>
        <v>0</v>
      </c>
      <c r="W65" s="86">
        <f>COUNTIFS(AKTARIM!$C$2:$C$823,C65,AKTARIM!$D$2:$D$823,"DOÇENT")</f>
        <v>0</v>
      </c>
      <c r="X65" s="87">
        <f>COUNTIFS(ILAN!$C$2:$C$816,C65,ILAN!$D$2:$D$816,"DOÇENT")</f>
        <v>0</v>
      </c>
      <c r="Y65" s="94" t="s">
        <v>158</v>
      </c>
      <c r="Z65" s="85">
        <f>COUNTIFS(DOLUKADROLAR!$H$2:$H$988,C65,DOLUKADROLAR!$A$2:$A$988,"DOKTOR ÖĞRETİM ÜYESİ")</f>
        <v>0</v>
      </c>
      <c r="AA65" s="86">
        <f>COUNTIFS(AKTARIM!$C$2:$C$823,C65,AKTARIM!$D$2:$D$823,"DOKTOR ÖĞRETİM ÜYESİ")</f>
        <v>0</v>
      </c>
      <c r="AB65" s="87">
        <f>COUNTIFS(ILAN!$C$2:$C$816,C65,ILAN!$D$2:$D$816,"DOKTOR ÖĞRETİM ÜYESİ")</f>
        <v>0</v>
      </c>
      <c r="AC65" s="94" t="s">
        <v>158</v>
      </c>
      <c r="AD65" s="85">
        <f>COUNTIFS(DOLUKADROLAR!$H$2:$H$988,C65,DOLUKADROLAR!$A$2:$A$988,"DERSÖĞRETİM GÖREVLİSİ")</f>
        <v>0</v>
      </c>
      <c r="AE65" s="86">
        <f>COUNTIFS(AKTARIM!$C$2:$C$823,C65,AKTARIM!$D$2:$D$823,"DERSÖĞRETİM GÖREVLİSİ")</f>
        <v>0</v>
      </c>
      <c r="AF65" s="87">
        <f>COUNTIFS(ILAN!$C$2:$C$816,C65,ILAN!$D$2:$D$816,"DERSÖĞRETİM GÖREVLİSİ")</f>
        <v>0</v>
      </c>
      <c r="AG65" s="94" t="s">
        <v>158</v>
      </c>
      <c r="AH65" s="89"/>
      <c r="AI65" s="86">
        <f>COUNTIFS(DOLUKADROLAR!$H$2:$H$988,C65,DOLUKADROLAR!$A$2:$A$988,"UYGÖĞRETİM GÖREVLİSİ")</f>
        <v>0</v>
      </c>
      <c r="AJ65" s="86">
        <f>COUNTIFS(AKTARIM!$C$2:$C$823,C65,AKTARIM!$D$2:$D$823,"UYGÖĞRETİM GÖREVLİSİ")</f>
        <v>0</v>
      </c>
      <c r="AK65" s="86">
        <f>COUNTIFS(ILAN!$C$2:$C$816,C65,ILAN!$D$2:$D$816,"UYGÖĞRETİM GÖREVLİSİ")</f>
        <v>0</v>
      </c>
      <c r="AL65" s="86">
        <f>COUNTIFS(DOLUKADROLAR!$H$2:$H$988,C65,DOLUKADROLAR!$A$2:$A$988,"ARAŞTIRMA GÖREVLİSİ")</f>
        <v>0</v>
      </c>
      <c r="AM65" s="86">
        <f>COUNTIFS(AKTARIM!$C$2:$C$823,C65,AKTARIM!$D$2:$D$823,"ARAŞTIRMA GÖREVLİSİ")</f>
        <v>0</v>
      </c>
      <c r="AN65" s="86">
        <f>COUNTIFS(ILAN!$C$2:$C$816,C65,ILAN!$D$2:$D$816,"ARAŞTIRMA GÖREVLİSİ")</f>
        <v>0</v>
      </c>
      <c r="AO65" s="90"/>
      <c r="AP65" s="91" t="s">
        <v>158</v>
      </c>
      <c r="AQ65" s="91" t="s">
        <v>158</v>
      </c>
      <c r="AR65" s="91" t="s">
        <v>158</v>
      </c>
      <c r="AS65" s="91" t="s">
        <v>158</v>
      </c>
      <c r="AT65" s="92" t="s">
        <v>158</v>
      </c>
      <c r="AU65" s="92" t="s">
        <v>158</v>
      </c>
      <c r="AV65" s="93"/>
      <c r="AW65" s="133">
        <f>COUNTIFS(NORMDUYURU!$C$2:$C$709,C65,NORMDUYURU!$D$2:$D$709,"PROFESÖR")</f>
        <v>0</v>
      </c>
      <c r="AX65" s="165">
        <f>COUNTIFS(NORMDISITALEP!$C$2:$C$847,C65,NORMDISITALEP!$D$2:$D$847,"PROFESÖR")</f>
        <v>0</v>
      </c>
      <c r="AY65" s="135" t="s">
        <v>158</v>
      </c>
      <c r="AZ65" s="133">
        <f>COUNTIFS(NORMDUYURU!$C$2:$C$709,C65,NORMDUYURU!$D$2:$D$709,"DOÇENT")</f>
        <v>0</v>
      </c>
      <c r="BA65" s="165">
        <f>COUNTIFS(NORMDISITALEP!$C$2:$C$847,C65,NORMDISITALEP!$D$2:$D$847,"DOÇENT")</f>
        <v>0</v>
      </c>
      <c r="BB65" s="135" t="s">
        <v>158</v>
      </c>
      <c r="BC65" s="133">
        <f>COUNTIFS(NORMDUYURU!$C$2:$C$709,C65,NORMDUYURU!$D$2:$D$709,"DOKTOR ÖĞRETİM ÜYESİ")</f>
        <v>0</v>
      </c>
      <c r="BD65" s="165">
        <f>COUNTIFS(NORMDISITALEP!$C$2:$C$847,C65,NORMDISITALEP!$D$2:$D$847,"DOKTOR ÖĞRETİM ÜYESİ")</f>
        <v>0</v>
      </c>
      <c r="BE65" s="135" t="s">
        <v>158</v>
      </c>
      <c r="BF65" s="133">
        <f>COUNTIFS(NORMDUYURU!$C$2:$C$709,C65,NORMDUYURU!$D$2:$D$709,"DERSÖĞRETİM GÖREVLİSİ")</f>
        <v>0</v>
      </c>
      <c r="BG65" s="165">
        <f>COUNTIFS(NORMDISITALEP!$C$2:$C$847,C65,NORMDISITALEP!$D$2:$D$847,"DERSÖĞRETİM GÖREVLİSİ")</f>
        <v>0</v>
      </c>
      <c r="BH65" s="135" t="s">
        <v>158</v>
      </c>
      <c r="BI65" s="123">
        <f>COUNTIFS(NORMDUYURU!$C$2:$C$709,C65,NORMDUYURU!$D$2:$D$709,"UYGÖĞRETİM GÖREVLİSİ")</f>
        <v>0</v>
      </c>
      <c r="BJ65" s="123">
        <f>COUNTIFS(NORMDUYURU!$C$2:$C$709,C65,NORMDUYURU!$D$2:$D$709,"ARAŞTIRMA GÖREVLİSİ")</f>
        <v>0</v>
      </c>
    </row>
    <row r="66" spans="1:62" s="5" customFormat="1" ht="124.5" customHeight="1">
      <c r="A66" s="111"/>
      <c r="B66" s="112"/>
      <c r="C66" s="113" t="s">
        <v>100</v>
      </c>
      <c r="D66" s="86">
        <f>COUNTIFS(DOLUKADROLAR!$H$2:$H$988,C66,DOLUKADROLAR!$A$2:$A$988,"PROFESÖR")+COUNTIFS(DOLUKADROLAR!$H$2:$H$988,C66,DOLUKADROLAR!$A$2:$A$988,"DOÇENT")+COUNTIFS(DOLUKADROLAR!$H$2:$H$988,C66,DOLUKADROLAR!$A$2:$A$988,"DOKTOR ÖĞRETİM ÜYESİ")</f>
        <v>0</v>
      </c>
      <c r="E66" s="86">
        <f>COUNTIFS(DOLUKADROLAR!$H$2:$H$988,C66,DOLUKADROLAR!$A$2:$A$988,"DERSÖĞRETİM GÖREVLİSİ")</f>
        <v>0</v>
      </c>
      <c r="F66" s="109" t="s">
        <v>158</v>
      </c>
      <c r="G66" s="30" t="s">
        <v>158</v>
      </c>
      <c r="H66" s="86" t="s">
        <v>158</v>
      </c>
      <c r="I66" s="109" t="s">
        <v>158</v>
      </c>
      <c r="J66" s="30" t="s">
        <v>158</v>
      </c>
      <c r="K66" s="86" t="s">
        <v>158</v>
      </c>
      <c r="L66" s="31"/>
      <c r="M66" s="127">
        <f>COUNTIFS(DOLUKADROLAR!$H$2:$H$988,C66,DOLUKADROLAR!$A$2:$A$988,"PROFESÖR")+COUNTIFS(DOLUKADROLAR!$H$2:$H$988,C66,DOLUKADROLAR!$A$2:$A$988,"DOÇENT")+COUNTIFS(DOLUKADROLAR!$H$2:$H$988,C66,DOLUKADROLAR!$A$2:$A$988,"DOKTOR ÖĞRETİM ÜYESİ")+COUNTIFS(DOLUKADROLAR!$H$2:$H$988,C66,DOLUKADROLAR!$A$2:$A$988,"DERSÖĞRETİM GÖREVLİSİ")+COUNTIFS(DOLUKADROLAR!$H$2:$H$988,C66,DOLUKADROLAR!$A$2:$A$988,"UYGÖĞRETİM GÖREVLİSİ")+COUNTIFS(DOLUKADROLAR!$H$2:$H$988,C66,DOLUKADROLAR!$A$2:$A$988,"ARAŞTIRMA GÖREVLİSİ")</f>
        <v>0</v>
      </c>
      <c r="N66" s="84" t="s">
        <v>158</v>
      </c>
      <c r="O66" s="107" t="s">
        <v>158</v>
      </c>
      <c r="P66" s="84" t="s">
        <v>158</v>
      </c>
      <c r="Q66" s="171" t="s">
        <v>158</v>
      </c>
      <c r="R66" s="85">
        <f>COUNTIFS(DOLUKADROLAR!$H$2:$H$988,C66,DOLUKADROLAR!$A$2:$A$988,"PROFESÖR")</f>
        <v>0</v>
      </c>
      <c r="S66" s="86">
        <f>COUNTIFS(AKTARIM!$C$2:$C$823,C66,AKTARIM!$D$2:$D$823,"PROFESÖR")</f>
        <v>0</v>
      </c>
      <c r="T66" s="87">
        <f>COUNTIFS(ILAN!$C$2:$C$816,C66,ILAN!$D$2:$D$816,"PROFESÖR")</f>
        <v>0</v>
      </c>
      <c r="U66" s="94" t="s">
        <v>158</v>
      </c>
      <c r="V66" s="85">
        <f>COUNTIFS(DOLUKADROLAR!$H$2:$H$988,C66,DOLUKADROLAR!$A$2:$A$988,"DOÇENT")</f>
        <v>0</v>
      </c>
      <c r="W66" s="86">
        <f>COUNTIFS(AKTARIM!$C$2:$C$823,C66,AKTARIM!$D$2:$D$823,"DOÇENT")</f>
        <v>0</v>
      </c>
      <c r="X66" s="87">
        <f>COUNTIFS(ILAN!$C$2:$C$816,C66,ILAN!$D$2:$D$816,"DOÇENT")</f>
        <v>0</v>
      </c>
      <c r="Y66" s="94" t="s">
        <v>158</v>
      </c>
      <c r="Z66" s="85">
        <f>COUNTIFS(DOLUKADROLAR!$H$2:$H$988,C66,DOLUKADROLAR!$A$2:$A$988,"DOKTOR ÖĞRETİM ÜYESİ")</f>
        <v>0</v>
      </c>
      <c r="AA66" s="86">
        <f>COUNTIFS(AKTARIM!$C$2:$C$823,C66,AKTARIM!$D$2:$D$823,"DOKTOR ÖĞRETİM ÜYESİ")</f>
        <v>0</v>
      </c>
      <c r="AB66" s="87">
        <f>COUNTIFS(ILAN!$C$2:$C$816,C66,ILAN!$D$2:$D$816,"DOKTOR ÖĞRETİM ÜYESİ")</f>
        <v>0</v>
      </c>
      <c r="AC66" s="94" t="s">
        <v>158</v>
      </c>
      <c r="AD66" s="85">
        <f>COUNTIFS(DOLUKADROLAR!$H$2:$H$988,C66,DOLUKADROLAR!$A$2:$A$988,"DERSÖĞRETİM GÖREVLİSİ")</f>
        <v>0</v>
      </c>
      <c r="AE66" s="86">
        <f>COUNTIFS(AKTARIM!$C$2:$C$823,C66,AKTARIM!$D$2:$D$823,"DERSÖĞRETİM GÖREVLİSİ")</f>
        <v>0</v>
      </c>
      <c r="AF66" s="87">
        <f>COUNTIFS(ILAN!$C$2:$C$816,C66,ILAN!$D$2:$D$816,"DERSÖĞRETİM GÖREVLİSİ")</f>
        <v>0</v>
      </c>
      <c r="AG66" s="94" t="s">
        <v>158</v>
      </c>
      <c r="AH66" s="89"/>
      <c r="AI66" s="86">
        <f>COUNTIFS(DOLUKADROLAR!$H$2:$H$988,C66,DOLUKADROLAR!$A$2:$A$988,"UYGÖĞRETİM GÖREVLİSİ")</f>
        <v>0</v>
      </c>
      <c r="AJ66" s="86">
        <f>COUNTIFS(AKTARIM!$C$2:$C$823,C66,AKTARIM!$D$2:$D$823,"UYGÖĞRETİM GÖREVLİSİ")</f>
        <v>0</v>
      </c>
      <c r="AK66" s="86">
        <f>COUNTIFS(ILAN!$C$2:$C$816,C66,ILAN!$D$2:$D$816,"UYGÖĞRETİM GÖREVLİSİ")</f>
        <v>0</v>
      </c>
      <c r="AL66" s="86">
        <f>COUNTIFS(DOLUKADROLAR!$H$2:$H$988,C66,DOLUKADROLAR!$A$2:$A$988,"ARAŞTIRMA GÖREVLİSİ")</f>
        <v>0</v>
      </c>
      <c r="AM66" s="86">
        <f>COUNTIFS(AKTARIM!$C$2:$C$823,C66,AKTARIM!$D$2:$D$823,"ARAŞTIRMA GÖREVLİSİ")</f>
        <v>0</v>
      </c>
      <c r="AN66" s="86">
        <f>COUNTIFS(ILAN!$C$2:$C$816,C66,ILAN!$D$2:$D$816,"ARAŞTIRMA GÖREVLİSİ")</f>
        <v>0</v>
      </c>
      <c r="AO66" s="90"/>
      <c r="AP66" s="91" t="s">
        <v>158</v>
      </c>
      <c r="AQ66" s="91" t="s">
        <v>158</v>
      </c>
      <c r="AR66" s="91" t="s">
        <v>158</v>
      </c>
      <c r="AS66" s="91" t="s">
        <v>158</v>
      </c>
      <c r="AT66" s="92" t="s">
        <v>158</v>
      </c>
      <c r="AU66" s="92" t="s">
        <v>158</v>
      </c>
      <c r="AV66" s="93"/>
      <c r="AW66" s="133">
        <f>COUNTIFS(NORMDUYURU!$C$2:$C$709,C66,NORMDUYURU!$D$2:$D$709,"PROFESÖR")</f>
        <v>0</v>
      </c>
      <c r="AX66" s="165">
        <f>COUNTIFS(NORMDISITALEP!$C$2:$C$847,C66,NORMDISITALEP!$D$2:$D$847,"PROFESÖR")</f>
        <v>0</v>
      </c>
      <c r="AY66" s="135" t="s">
        <v>158</v>
      </c>
      <c r="AZ66" s="133">
        <f>COUNTIFS(NORMDUYURU!$C$2:$C$709,C66,NORMDUYURU!$D$2:$D$709,"DOÇENT")</f>
        <v>0</v>
      </c>
      <c r="BA66" s="165">
        <f>COUNTIFS(NORMDISITALEP!$C$2:$C$847,C66,NORMDISITALEP!$D$2:$D$847,"DOÇENT")</f>
        <v>0</v>
      </c>
      <c r="BB66" s="135" t="s">
        <v>158</v>
      </c>
      <c r="BC66" s="133">
        <f>COUNTIFS(NORMDUYURU!$C$2:$C$709,C66,NORMDUYURU!$D$2:$D$709,"DOKTOR ÖĞRETİM ÜYESİ")</f>
        <v>0</v>
      </c>
      <c r="BD66" s="165">
        <f>COUNTIFS(NORMDISITALEP!$C$2:$C$847,C66,NORMDISITALEP!$D$2:$D$847,"DOKTOR ÖĞRETİM ÜYESİ")</f>
        <v>0</v>
      </c>
      <c r="BE66" s="135" t="s">
        <v>158</v>
      </c>
      <c r="BF66" s="133">
        <f>COUNTIFS(NORMDUYURU!$C$2:$C$709,C66,NORMDUYURU!$D$2:$D$709,"DERSÖĞRETİM GÖREVLİSİ")</f>
        <v>0</v>
      </c>
      <c r="BG66" s="165">
        <f>COUNTIFS(NORMDISITALEP!$C$2:$C$847,C66,NORMDISITALEP!$D$2:$D$847,"DERSÖĞRETİM GÖREVLİSİ")</f>
        <v>0</v>
      </c>
      <c r="BH66" s="135" t="s">
        <v>158</v>
      </c>
      <c r="BI66" s="123">
        <f>COUNTIFS(NORMDUYURU!$C$2:$C$709,C66,NORMDUYURU!$D$2:$D$709,"UYGÖĞRETİM GÖREVLİSİ")</f>
        <v>0</v>
      </c>
      <c r="BJ66" s="123">
        <f>COUNTIFS(NORMDUYURU!$C$2:$C$709,C66,NORMDUYURU!$D$2:$D$709,"ARAŞTIRMA GÖREVLİSİ")</f>
        <v>0</v>
      </c>
    </row>
    <row r="67" spans="1:62" s="5" customFormat="1" ht="124.5" customHeight="1">
      <c r="A67" s="111"/>
      <c r="B67" s="112"/>
      <c r="C67" s="113" t="s">
        <v>123</v>
      </c>
      <c r="D67" s="86">
        <f>COUNTIFS(DOLUKADROLAR!$H$2:$H$988,C67,DOLUKADROLAR!$A$2:$A$988,"PROFESÖR")+COUNTIFS(DOLUKADROLAR!$H$2:$H$988,C67,DOLUKADROLAR!$A$2:$A$988,"DOÇENT")+COUNTIFS(DOLUKADROLAR!$H$2:$H$988,C67,DOLUKADROLAR!$A$2:$A$988,"DOKTOR ÖĞRETİM ÜYESİ")</f>
        <v>0</v>
      </c>
      <c r="E67" s="86">
        <f>COUNTIFS(DOLUKADROLAR!$H$2:$H$988,C67,DOLUKADROLAR!$A$2:$A$988,"DERSÖĞRETİM GÖREVLİSİ")</f>
        <v>0</v>
      </c>
      <c r="F67" s="109" t="s">
        <v>158</v>
      </c>
      <c r="G67" s="30" t="s">
        <v>158</v>
      </c>
      <c r="H67" s="86" t="s">
        <v>158</v>
      </c>
      <c r="I67" s="109" t="s">
        <v>158</v>
      </c>
      <c r="J67" s="30" t="s">
        <v>158</v>
      </c>
      <c r="K67" s="86" t="s">
        <v>158</v>
      </c>
      <c r="L67" s="31"/>
      <c r="M67" s="127">
        <f>COUNTIFS(DOLUKADROLAR!$H$2:$H$988,C67,DOLUKADROLAR!$A$2:$A$988,"PROFESÖR")+COUNTIFS(DOLUKADROLAR!$H$2:$H$988,C67,DOLUKADROLAR!$A$2:$A$988,"DOÇENT")+COUNTIFS(DOLUKADROLAR!$H$2:$H$988,C67,DOLUKADROLAR!$A$2:$A$988,"DOKTOR ÖĞRETİM ÜYESİ")+COUNTIFS(DOLUKADROLAR!$H$2:$H$988,C67,DOLUKADROLAR!$A$2:$A$988,"DERSÖĞRETİM GÖREVLİSİ")+COUNTIFS(DOLUKADROLAR!$H$2:$H$988,C67,DOLUKADROLAR!$A$2:$A$988,"UYGÖĞRETİM GÖREVLİSİ")+COUNTIFS(DOLUKADROLAR!$H$2:$H$988,C67,DOLUKADROLAR!$A$2:$A$988,"ARAŞTIRMA GÖREVLİSİ")</f>
        <v>0</v>
      </c>
      <c r="N67" s="84" t="s">
        <v>158</v>
      </c>
      <c r="O67" s="107" t="s">
        <v>158</v>
      </c>
      <c r="P67" s="84" t="s">
        <v>158</v>
      </c>
      <c r="Q67" s="171" t="s">
        <v>158</v>
      </c>
      <c r="R67" s="85">
        <f>COUNTIFS(DOLUKADROLAR!$H$2:$H$988,C67,DOLUKADROLAR!$A$2:$A$988,"PROFESÖR")</f>
        <v>0</v>
      </c>
      <c r="S67" s="86">
        <f>COUNTIFS(AKTARIM!$C$2:$C$823,C67,AKTARIM!$D$2:$D$823,"PROFESÖR")</f>
        <v>0</v>
      </c>
      <c r="T67" s="87">
        <f>COUNTIFS(ILAN!$C$2:$C$816,C67,ILAN!$D$2:$D$816,"PROFESÖR")</f>
        <v>0</v>
      </c>
      <c r="U67" s="94" t="s">
        <v>158</v>
      </c>
      <c r="V67" s="85">
        <f>COUNTIFS(DOLUKADROLAR!$H$2:$H$988,C67,DOLUKADROLAR!$A$2:$A$988,"DOÇENT")</f>
        <v>0</v>
      </c>
      <c r="W67" s="86">
        <f>COUNTIFS(AKTARIM!$C$2:$C$823,C67,AKTARIM!$D$2:$D$823,"DOÇENT")</f>
        <v>0</v>
      </c>
      <c r="X67" s="87">
        <f>COUNTIFS(ILAN!$C$2:$C$816,C67,ILAN!$D$2:$D$816,"DOÇENT")</f>
        <v>0</v>
      </c>
      <c r="Y67" s="94" t="s">
        <v>158</v>
      </c>
      <c r="Z67" s="85">
        <f>COUNTIFS(DOLUKADROLAR!$H$2:$H$988,C67,DOLUKADROLAR!$A$2:$A$988,"DOKTOR ÖĞRETİM ÜYESİ")</f>
        <v>0</v>
      </c>
      <c r="AA67" s="86">
        <f>COUNTIFS(AKTARIM!$C$2:$C$823,C67,AKTARIM!$D$2:$D$823,"DOKTOR ÖĞRETİM ÜYESİ")</f>
        <v>0</v>
      </c>
      <c r="AB67" s="87">
        <f>COUNTIFS(ILAN!$C$2:$C$816,C67,ILAN!$D$2:$D$816,"DOKTOR ÖĞRETİM ÜYESİ")</f>
        <v>0</v>
      </c>
      <c r="AC67" s="94" t="s">
        <v>158</v>
      </c>
      <c r="AD67" s="85">
        <f>COUNTIFS(DOLUKADROLAR!$H$2:$H$988,C67,DOLUKADROLAR!$A$2:$A$988,"DERSÖĞRETİM GÖREVLİSİ")</f>
        <v>0</v>
      </c>
      <c r="AE67" s="86">
        <f>COUNTIFS(AKTARIM!$C$2:$C$823,C67,AKTARIM!$D$2:$D$823,"DERSÖĞRETİM GÖREVLİSİ")</f>
        <v>0</v>
      </c>
      <c r="AF67" s="87">
        <f>COUNTIFS(ILAN!$C$2:$C$816,C67,ILAN!$D$2:$D$816,"DERSÖĞRETİM GÖREVLİSİ")</f>
        <v>0</v>
      </c>
      <c r="AG67" s="94" t="s">
        <v>158</v>
      </c>
      <c r="AH67" s="89"/>
      <c r="AI67" s="86">
        <f>COUNTIFS(DOLUKADROLAR!$H$2:$H$988,C67,DOLUKADROLAR!$A$2:$A$988,"UYGÖĞRETİM GÖREVLİSİ")</f>
        <v>0</v>
      </c>
      <c r="AJ67" s="86">
        <f>COUNTIFS(AKTARIM!$C$2:$C$823,C67,AKTARIM!$D$2:$D$823,"UYGÖĞRETİM GÖREVLİSİ")</f>
        <v>0</v>
      </c>
      <c r="AK67" s="86">
        <f>COUNTIFS(ILAN!$C$2:$C$816,C67,ILAN!$D$2:$D$816,"UYGÖĞRETİM GÖREVLİSİ")</f>
        <v>0</v>
      </c>
      <c r="AL67" s="86">
        <f>COUNTIFS(DOLUKADROLAR!$H$2:$H$988,C67,DOLUKADROLAR!$A$2:$A$988,"ARAŞTIRMA GÖREVLİSİ")</f>
        <v>0</v>
      </c>
      <c r="AM67" s="86">
        <f>COUNTIFS(AKTARIM!$C$2:$C$823,C67,AKTARIM!$D$2:$D$823,"ARAŞTIRMA GÖREVLİSİ")</f>
        <v>0</v>
      </c>
      <c r="AN67" s="86">
        <f>COUNTIFS(ILAN!$C$2:$C$816,C67,ILAN!$D$2:$D$816,"ARAŞTIRMA GÖREVLİSİ")</f>
        <v>0</v>
      </c>
      <c r="AO67" s="90"/>
      <c r="AP67" s="91" t="s">
        <v>158</v>
      </c>
      <c r="AQ67" s="91" t="s">
        <v>158</v>
      </c>
      <c r="AR67" s="91" t="s">
        <v>158</v>
      </c>
      <c r="AS67" s="91" t="s">
        <v>158</v>
      </c>
      <c r="AT67" s="92" t="s">
        <v>158</v>
      </c>
      <c r="AU67" s="92" t="s">
        <v>158</v>
      </c>
      <c r="AV67" s="93"/>
      <c r="AW67" s="133">
        <f>COUNTIFS(NORMDUYURU!$C$2:$C$709,C67,NORMDUYURU!$D$2:$D$709,"PROFESÖR")</f>
        <v>0</v>
      </c>
      <c r="AX67" s="165">
        <f>COUNTIFS(NORMDISITALEP!$C$2:$C$847,C67,NORMDISITALEP!$D$2:$D$847,"PROFESÖR")</f>
        <v>0</v>
      </c>
      <c r="AY67" s="135" t="s">
        <v>158</v>
      </c>
      <c r="AZ67" s="133">
        <f>COUNTIFS(NORMDUYURU!$C$2:$C$709,C67,NORMDUYURU!$D$2:$D$709,"DOÇENT")</f>
        <v>0</v>
      </c>
      <c r="BA67" s="165">
        <f>COUNTIFS(NORMDISITALEP!$C$2:$C$847,C67,NORMDISITALEP!$D$2:$D$847,"DOÇENT")</f>
        <v>0</v>
      </c>
      <c r="BB67" s="135" t="s">
        <v>158</v>
      </c>
      <c r="BC67" s="133">
        <f>COUNTIFS(NORMDUYURU!$C$2:$C$709,C67,NORMDUYURU!$D$2:$D$709,"DOKTOR ÖĞRETİM ÜYESİ")</f>
        <v>0</v>
      </c>
      <c r="BD67" s="165">
        <f>COUNTIFS(NORMDISITALEP!$C$2:$C$847,C67,NORMDISITALEP!$D$2:$D$847,"DOKTOR ÖĞRETİM ÜYESİ")</f>
        <v>0</v>
      </c>
      <c r="BE67" s="135" t="s">
        <v>158</v>
      </c>
      <c r="BF67" s="133">
        <f>COUNTIFS(NORMDUYURU!$C$2:$C$709,C67,NORMDUYURU!$D$2:$D$709,"DERSÖĞRETİM GÖREVLİSİ")</f>
        <v>0</v>
      </c>
      <c r="BG67" s="165">
        <f>COUNTIFS(NORMDISITALEP!$C$2:$C$847,C67,NORMDISITALEP!$D$2:$D$847,"DERSÖĞRETİM GÖREVLİSİ")</f>
        <v>0</v>
      </c>
      <c r="BH67" s="135" t="s">
        <v>158</v>
      </c>
      <c r="BI67" s="123">
        <f>COUNTIFS(NORMDUYURU!$C$2:$C$709,C67,NORMDUYURU!$D$2:$D$709,"UYGÖĞRETİM GÖREVLİSİ")</f>
        <v>0</v>
      </c>
      <c r="BJ67" s="123">
        <f>COUNTIFS(NORMDUYURU!$C$2:$C$709,C67,NORMDUYURU!$D$2:$D$709,"ARAŞTIRMA GÖREVLİSİ")</f>
        <v>0</v>
      </c>
    </row>
    <row r="68" spans="1:62" s="5" customFormat="1" ht="124.5" customHeight="1">
      <c r="A68" s="111"/>
      <c r="B68" s="112"/>
      <c r="C68" s="113" t="s">
        <v>162</v>
      </c>
      <c r="D68" s="86">
        <f>COUNTIFS(DOLUKADROLAR!$H$2:$H$988,C68,DOLUKADROLAR!$A$2:$A$988,"PROFESÖR")+COUNTIFS(DOLUKADROLAR!$H$2:$H$988,C68,DOLUKADROLAR!$A$2:$A$988,"DOÇENT")+COUNTIFS(DOLUKADROLAR!$H$2:$H$988,C68,DOLUKADROLAR!$A$2:$A$988,"DOKTOR ÖĞRETİM ÜYESİ")</f>
        <v>0</v>
      </c>
      <c r="E68" s="86">
        <f>COUNTIFS(DOLUKADROLAR!$H$2:$H$988,C68,DOLUKADROLAR!$A$2:$A$988,"DERSÖĞRETİM GÖREVLİSİ")</f>
        <v>0</v>
      </c>
      <c r="F68" s="109" t="s">
        <v>158</v>
      </c>
      <c r="G68" s="30" t="s">
        <v>158</v>
      </c>
      <c r="H68" s="86" t="s">
        <v>158</v>
      </c>
      <c r="I68" s="109" t="s">
        <v>158</v>
      </c>
      <c r="J68" s="30" t="s">
        <v>158</v>
      </c>
      <c r="K68" s="86" t="s">
        <v>158</v>
      </c>
      <c r="L68" s="31"/>
      <c r="M68" s="127">
        <f>COUNTIFS(DOLUKADROLAR!$H$2:$H$988,C68,DOLUKADROLAR!$A$2:$A$988,"PROFESÖR")+COUNTIFS(DOLUKADROLAR!$H$2:$H$988,C68,DOLUKADROLAR!$A$2:$A$988,"DOÇENT")+COUNTIFS(DOLUKADROLAR!$H$2:$H$988,C68,DOLUKADROLAR!$A$2:$A$988,"DOKTOR ÖĞRETİM ÜYESİ")+COUNTIFS(DOLUKADROLAR!$H$2:$H$988,C68,DOLUKADROLAR!$A$2:$A$988,"DERSÖĞRETİM GÖREVLİSİ")+COUNTIFS(DOLUKADROLAR!$H$2:$H$988,C68,DOLUKADROLAR!$A$2:$A$988,"UYGÖĞRETİM GÖREVLİSİ")+COUNTIFS(DOLUKADROLAR!$H$2:$H$988,C68,DOLUKADROLAR!$A$2:$A$988,"ARAŞTIRMA GÖREVLİSİ")</f>
        <v>0</v>
      </c>
      <c r="N68" s="84" t="s">
        <v>158</v>
      </c>
      <c r="O68" s="107" t="s">
        <v>158</v>
      </c>
      <c r="P68" s="84" t="s">
        <v>158</v>
      </c>
      <c r="Q68" s="171" t="s">
        <v>158</v>
      </c>
      <c r="R68" s="85">
        <f>COUNTIFS(DOLUKADROLAR!$H$2:$H$988,C68,DOLUKADROLAR!$A$2:$A$988,"PROFESÖR")</f>
        <v>0</v>
      </c>
      <c r="S68" s="86">
        <f>COUNTIFS(AKTARIM!$C$2:$C$823,C68,AKTARIM!$D$2:$D$823,"PROFESÖR")</f>
        <v>0</v>
      </c>
      <c r="T68" s="87">
        <f>COUNTIFS(ILAN!$C$2:$C$816,C68,ILAN!$D$2:$D$816,"PROFESÖR")</f>
        <v>0</v>
      </c>
      <c r="U68" s="94" t="s">
        <v>158</v>
      </c>
      <c r="V68" s="85">
        <f>COUNTIFS(DOLUKADROLAR!$H$2:$H$988,C68,DOLUKADROLAR!$A$2:$A$988,"DOÇENT")</f>
        <v>0</v>
      </c>
      <c r="W68" s="86">
        <f>COUNTIFS(AKTARIM!$C$2:$C$823,C68,AKTARIM!$D$2:$D$823,"DOÇENT")</f>
        <v>0</v>
      </c>
      <c r="X68" s="87">
        <f>COUNTIFS(ILAN!$C$2:$C$816,C68,ILAN!$D$2:$D$816,"DOÇENT")</f>
        <v>0</v>
      </c>
      <c r="Y68" s="94" t="s">
        <v>158</v>
      </c>
      <c r="Z68" s="85">
        <f>COUNTIFS(DOLUKADROLAR!$H$2:$H$988,C68,DOLUKADROLAR!$A$2:$A$988,"DOKTOR ÖĞRETİM ÜYESİ")</f>
        <v>0</v>
      </c>
      <c r="AA68" s="86">
        <f>COUNTIFS(AKTARIM!$C$2:$C$823,C68,AKTARIM!$D$2:$D$823,"DOKTOR ÖĞRETİM ÜYESİ")</f>
        <v>0</v>
      </c>
      <c r="AB68" s="87">
        <f>COUNTIFS(ILAN!$C$2:$C$816,C68,ILAN!$D$2:$D$816,"DOKTOR ÖĞRETİM ÜYESİ")</f>
        <v>0</v>
      </c>
      <c r="AC68" s="94" t="s">
        <v>158</v>
      </c>
      <c r="AD68" s="85">
        <f>COUNTIFS(DOLUKADROLAR!$H$2:$H$988,C68,DOLUKADROLAR!$A$2:$A$988,"DERSÖĞRETİM GÖREVLİSİ")</f>
        <v>0</v>
      </c>
      <c r="AE68" s="86">
        <f>COUNTIFS(AKTARIM!$C$2:$C$823,C68,AKTARIM!$D$2:$D$823,"DERSÖĞRETİM GÖREVLİSİ")</f>
        <v>0</v>
      </c>
      <c r="AF68" s="87">
        <f>COUNTIFS(ILAN!$C$2:$C$816,C68,ILAN!$D$2:$D$816,"DERSÖĞRETİM GÖREVLİSİ")</f>
        <v>0</v>
      </c>
      <c r="AG68" s="94" t="s">
        <v>158</v>
      </c>
      <c r="AH68" s="89"/>
      <c r="AI68" s="86">
        <f>COUNTIFS(DOLUKADROLAR!$H$2:$H$988,C68,DOLUKADROLAR!$A$2:$A$988,"UYGÖĞRETİM GÖREVLİSİ")</f>
        <v>0</v>
      </c>
      <c r="AJ68" s="86">
        <f>COUNTIFS(AKTARIM!$C$2:$C$823,C68,AKTARIM!$D$2:$D$823,"UYGÖĞRETİM GÖREVLİSİ")</f>
        <v>0</v>
      </c>
      <c r="AK68" s="86">
        <f>COUNTIFS(ILAN!$C$2:$C$816,C68,ILAN!$D$2:$D$816,"UYGÖĞRETİM GÖREVLİSİ")</f>
        <v>0</v>
      </c>
      <c r="AL68" s="86">
        <f>COUNTIFS(DOLUKADROLAR!$H$2:$H$988,C68,DOLUKADROLAR!$A$2:$A$988,"ARAŞTIRMA GÖREVLİSİ")</f>
        <v>0</v>
      </c>
      <c r="AM68" s="86">
        <f>COUNTIFS(AKTARIM!$C$2:$C$823,C68,AKTARIM!$D$2:$D$823,"ARAŞTIRMA GÖREVLİSİ")</f>
        <v>0</v>
      </c>
      <c r="AN68" s="86">
        <f>COUNTIFS(ILAN!$C$2:$C$816,C68,ILAN!$D$2:$D$816,"ARAŞTIRMA GÖREVLİSİ")</f>
        <v>0</v>
      </c>
      <c r="AO68" s="90"/>
      <c r="AP68" s="91" t="s">
        <v>158</v>
      </c>
      <c r="AQ68" s="91" t="s">
        <v>158</v>
      </c>
      <c r="AR68" s="91" t="s">
        <v>158</v>
      </c>
      <c r="AS68" s="91" t="s">
        <v>158</v>
      </c>
      <c r="AT68" s="92" t="s">
        <v>158</v>
      </c>
      <c r="AU68" s="92" t="s">
        <v>158</v>
      </c>
      <c r="AV68" s="93"/>
      <c r="AW68" s="133">
        <f>COUNTIFS(NORMDUYURU!$C$2:$C$709,C68,NORMDUYURU!$D$2:$D$709,"PROFESÖR")</f>
        <v>0</v>
      </c>
      <c r="AX68" s="165">
        <f>COUNTIFS(NORMDISITALEP!$C$2:$C$847,C68,NORMDISITALEP!$D$2:$D$847,"PROFESÖR")</f>
        <v>0</v>
      </c>
      <c r="AY68" s="135" t="s">
        <v>158</v>
      </c>
      <c r="AZ68" s="133">
        <f>COUNTIFS(NORMDUYURU!$C$2:$C$709,C68,NORMDUYURU!$D$2:$D$709,"DOÇENT")</f>
        <v>0</v>
      </c>
      <c r="BA68" s="165">
        <f>COUNTIFS(NORMDISITALEP!$C$2:$C$847,C68,NORMDISITALEP!$D$2:$D$847,"DOÇENT")</f>
        <v>0</v>
      </c>
      <c r="BB68" s="135" t="s">
        <v>158</v>
      </c>
      <c r="BC68" s="133">
        <f>COUNTIFS(NORMDUYURU!$C$2:$C$709,C68,NORMDUYURU!$D$2:$D$709,"DOKTOR ÖĞRETİM ÜYESİ")</f>
        <v>0</v>
      </c>
      <c r="BD68" s="165">
        <f>COUNTIFS(NORMDISITALEP!$C$2:$C$847,C68,NORMDISITALEP!$D$2:$D$847,"DOKTOR ÖĞRETİM ÜYESİ")</f>
        <v>0</v>
      </c>
      <c r="BE68" s="135" t="s">
        <v>158</v>
      </c>
      <c r="BF68" s="133">
        <f>COUNTIFS(NORMDUYURU!$C$2:$C$709,C68,NORMDUYURU!$D$2:$D$709,"DERSÖĞRETİM GÖREVLİSİ")</f>
        <v>0</v>
      </c>
      <c r="BG68" s="165">
        <f>COUNTIFS(NORMDISITALEP!$C$2:$C$847,C68,NORMDISITALEP!$D$2:$D$847,"DERSÖĞRETİM GÖREVLİSİ")</f>
        <v>0</v>
      </c>
      <c r="BH68" s="135" t="s">
        <v>158</v>
      </c>
      <c r="BI68" s="123">
        <f>COUNTIFS(NORMDUYURU!$C$2:$C$709,C68,NORMDUYURU!$D$2:$D$709,"UYGÖĞRETİM GÖREVLİSİ")</f>
        <v>0</v>
      </c>
      <c r="BJ68" s="123">
        <f>COUNTIFS(NORMDUYURU!$C$2:$C$709,C68,NORMDUYURU!$D$2:$D$709,"ARAŞTIRMA GÖREVLİSİ")</f>
        <v>0</v>
      </c>
    </row>
    <row r="69" spans="1:62" s="5" customFormat="1" ht="124.5" customHeight="1">
      <c r="A69" s="111" t="s">
        <v>33</v>
      </c>
      <c r="B69" s="112" t="s">
        <v>56</v>
      </c>
      <c r="C69" s="113"/>
      <c r="D69" s="86">
        <f>COUNTIFS(DOLUKADROLAR!$G$2:$G$988,B69,DOLUKADROLAR!$A$2:$A$988,"PROFESÖR")+COUNTIFS(DOLUKADROLAR!$G$2:$G$988,B69,DOLUKADROLAR!$A$2:$A$988,"DOÇENT")+COUNTIFS(DOLUKADROLAR!$G$2:$G$988,B69,DOLUKADROLAR!$A$2:$A$988,"DOKTOR ÖĞRETİM ÜYESİ")</f>
        <v>0</v>
      </c>
      <c r="E69" s="86">
        <f>COUNTIFS(DOLUKADROLAR!$G$2:$G$988,B69,DOLUKADROLAR!$A$2:$A$988,"DERSÖĞRETİM GÖREVLİSİ")</f>
        <v>0</v>
      </c>
      <c r="F69" s="109">
        <f>IFERROR(VLOOKUP($B69,ASGARIOUVENORM!$B$2:$C$99,2,0),"")</f>
        <v>0</v>
      </c>
      <c r="G69" s="30" t="str">
        <f>IF(D69&gt;=$F69,"YOK","AÇIK VAR")</f>
        <v>YOK</v>
      </c>
      <c r="H69" s="86">
        <f>IFERROR(D69-$F69,0)</f>
        <v>0</v>
      </c>
      <c r="I69" s="109">
        <f>IFERROR(VLOOKUP($B69,ASGARIOUVENORM!$B$2:$D$99,3,0),"")</f>
        <v>0</v>
      </c>
      <c r="J69" s="30" t="str">
        <f>IF(D69+E69&gt;=$I69,"YOK","AÇIK VAR")</f>
        <v>YOK</v>
      </c>
      <c r="K69" s="86">
        <f>IFERROR(D69+E69-$I69,0)</f>
        <v>0</v>
      </c>
      <c r="L69" s="31"/>
      <c r="M69" s="127">
        <f>COUNTIFS(DOLUKADROLAR!$G$2:$G$988,B69,DOLUKADROLAR!$A$2:$A$988,"PROFESÖR")+COUNTIFS(DOLUKADROLAR!$G$2:$G$988,B69,DOLUKADROLAR!$A$2:$A$988,"DOÇENT")+COUNTIFS(DOLUKADROLAR!$G$2:$G$988,B69,DOLUKADROLAR!$A$2:$A$988,"DOKTOR ÖĞRETİM ÜYESİ")+COUNTIFS(DOLUKADROLAR!$G$2:$G$988,B69,DOLUKADROLAR!$A$2:$A$988,"DERSÖĞRETİM GÖREVLİSİ")+COUNTIFS(DOLUKADROLAR!$G$2:$G$988,B69,DOLUKADROLAR!$A$2:$A$988,"UYGÖĞRETİM GÖREVLİSİ")+COUNTIFS(DOLUKADROLAR!$G$2:$G$988,B69,DOLUKADROLAR!$A$2:$A$988,"ARAŞTIRMA GÖREVLİSİ")</f>
        <v>0</v>
      </c>
      <c r="N69" s="84">
        <f>ROUNDDOWN(((D69+E69)*2/3),0)</f>
        <v>0</v>
      </c>
      <c r="O69" s="107">
        <f>ROUNDDOWN(((D69+E69+T69+X69+AB69+AF69)*2/3),0)</f>
        <v>0</v>
      </c>
      <c r="P69" s="84">
        <f>ROUNDDOWN(((D69+E69+S69+T69+W69+X69+AA69+AB69+AE69+AF69)*2/3),0)</f>
        <v>0</v>
      </c>
      <c r="Q69" s="170">
        <f>ROUNDDOWN(((D69+E69+S69+T69+W69+X69+AA69+AB69+AE69+AF69+AW69+AZ69+BC69+BF69+AX69+BA69+BD69+BG69)*2/3),0)</f>
        <v>0</v>
      </c>
      <c r="R69" s="85">
        <f>COUNTIFS(DOLUKADROLAR!$G$2:$G$988,B69,DOLUKADROLAR!$A$2:$A$988,"PROFESÖR")</f>
        <v>0</v>
      </c>
      <c r="S69" s="86">
        <f>COUNTIFS(AKTARIM!$B$2:$B$823,B69,AKTARIM!$D$2:$D$823,"PROFESÖR")</f>
        <v>0</v>
      </c>
      <c r="T69" s="87">
        <f>COUNTIFS(ILAN!$B$2:$B$816,B69,ILAN!$D$2:$D$816,"PROFESÖR")</f>
        <v>0</v>
      </c>
      <c r="U69" s="128" t="str">
        <f>IF($R69+$T69&gt;$O69,"!","")</f>
        <v/>
      </c>
      <c r="V69" s="85">
        <f>COUNTIFS(DOLUKADROLAR!$G$2:$G$988,B69,DOLUKADROLAR!$A$2:$A$988,"DOÇENT")</f>
        <v>0</v>
      </c>
      <c r="W69" s="86">
        <f>COUNTIFS(AKTARIM!$B$2:$B$823,B69,AKTARIM!$D$2:$D$823,"DOÇENT")</f>
        <v>0</v>
      </c>
      <c r="X69" s="87">
        <f>COUNTIFS(ILAN!$B$2:$B$816,B69,ILAN!$D$2:$D$816,"DOÇENT")</f>
        <v>0</v>
      </c>
      <c r="Y69" s="128" t="str">
        <f>IF($V69+$X69&gt;$O69,"!","")</f>
        <v/>
      </c>
      <c r="Z69" s="85">
        <f>COUNTIFS(DOLUKADROLAR!$G$2:$G$988,B69,DOLUKADROLAR!$A$2:$A$988,"DOKTOR ÖĞRETİM ÜYESİ")</f>
        <v>0</v>
      </c>
      <c r="AA69" s="86">
        <f>COUNTIFS(AKTARIM!$B$2:$B$823,B69,AKTARIM!$D$2:$D$823,"DOKTOR ÖĞRETİM ÜYESİ")</f>
        <v>0</v>
      </c>
      <c r="AB69" s="87">
        <f>COUNTIFS(ILAN!$B$2:$B$816,B69,ILAN!$D$2:$D$816,"DOKTOR ÖĞRETİM ÜYESİ")</f>
        <v>0</v>
      </c>
      <c r="AC69" s="128" t="str">
        <f>IF($Z69+$AB69&gt;$O69,"!","")</f>
        <v/>
      </c>
      <c r="AD69" s="85">
        <f>COUNTIFS(DOLUKADROLAR!$G$2:$G$988,B69,DOLUKADROLAR!$A$2:$A$988,"DERSÖĞRETİM GÖREVLİSİ")</f>
        <v>0</v>
      </c>
      <c r="AE69" s="86">
        <f>COUNTIFS(AKTARIM!$B$2:$B$823,B69,AKTARIM!$D$2:$D$823,"DERSÖĞRETİM GÖREVLİSİ")</f>
        <v>0</v>
      </c>
      <c r="AF69" s="87">
        <f>COUNTIFS(ILAN!$B$2:$B$816,B69,ILAN!$D$2:$D$816,"DERSÖĞRETİM GÖREVLİSİ")</f>
        <v>0</v>
      </c>
      <c r="AG69" s="128" t="str">
        <f>IF($AD69+$AF69&gt;$O69,"!","")</f>
        <v/>
      </c>
      <c r="AH69" s="89"/>
      <c r="AI69" s="86">
        <f>COUNTIFS(DOLUKADROLAR!$G$2:$G$988,B69,DOLUKADROLAR!$A$2:$A$988,"UYGÖĞRETİM GÖREVLİSİ")</f>
        <v>0</v>
      </c>
      <c r="AJ69" s="86">
        <f>COUNTIFS(AKTARIM!$B$2:$B$823,B69,AKTARIM!$D$2:$D$823,"UYGÖĞRETİM GÖREVLİSİ")</f>
        <v>0</v>
      </c>
      <c r="AK69" s="86">
        <f>COUNTIFS(ILAN!$B$2:$B$816,B69,ILAN!$D$2:$D$816,"UYGÖĞRETİM GÖREVLİSİ")</f>
        <v>0</v>
      </c>
      <c r="AL69" s="86">
        <f>COUNTIFS(DOLUKADROLAR!$G$2:$G$988,B69,DOLUKADROLAR!$A$2:$A$988,"ARAŞTIRMA GÖREVLİSİ")</f>
        <v>0</v>
      </c>
      <c r="AM69" s="86">
        <f>COUNTIFS(AKTARIM!$B$2:$B$823,B69,AKTARIM!$D$2:$D$823,"ARAŞTIRMA GÖREVLİSİ")</f>
        <v>0</v>
      </c>
      <c r="AN69" s="86">
        <f>COUNTIFS(ILAN!$B$2:$B$816,B69,ILAN!$D$2:$D$816,"ARAŞTIRMA GÖREVLİSİ")</f>
        <v>0</v>
      </c>
      <c r="AO69" s="90"/>
      <c r="AP69" s="91">
        <f>IFERROR(VLOOKUP($B69,OGRENCISAYISI!$B$2:$F$103,2,0),"")</f>
        <v>0</v>
      </c>
      <c r="AQ69" s="91">
        <f>IFERROR(VLOOKUP($B69,OGRENCISAYISI!$B$2:$F$103,3,0),"")</f>
        <v>0</v>
      </c>
      <c r="AR69" s="91">
        <f>IFERROR(VLOOKUP($B69,OGRENCISAYISI!$B$2:$F$103,4,0),"")</f>
        <v>0</v>
      </c>
      <c r="AS69" s="91">
        <f>IFERROR(VLOOKUP($B69,OGRENCISAYISI!$B$2:$F$103,5,0),"")</f>
        <v>0</v>
      </c>
      <c r="AT69" s="92">
        <f>IFERROR(D69/AS69,0)</f>
        <v>0</v>
      </c>
      <c r="AU69" s="92">
        <f>IFERROR(M69/AS69,0)</f>
        <v>0</v>
      </c>
      <c r="AV69" s="93"/>
      <c r="AW69" s="133">
        <f>COUNTIFS(NORMDUYURU!$B$2:$B$709,B69,NORMDUYURU!$D$2:$D$709,"PROFESÖR")</f>
        <v>0</v>
      </c>
      <c r="AX69" s="165">
        <f>COUNTIFS(NORMDISITALEP!$B$2:$B$847,B69,NORMDISITALEP!$D$2:$D$847,"PROFESÖR")</f>
        <v>0</v>
      </c>
      <c r="AY69" s="134" t="str">
        <f>IF($R69+$S69+$T69+$AX69+$AW69&gt;$Q69,"!","")</f>
        <v/>
      </c>
      <c r="AZ69" s="133">
        <f>COUNTIFS(NORMDUYURU!$B$2:$B$709,B69,NORMDUYURU!$D$2:$D$709,"DOÇENT")</f>
        <v>0</v>
      </c>
      <c r="BA69" s="165">
        <f>COUNTIFS(NORMDISITALEP!$B$2:$B$847,B69,NORMDISITALEP!$D$2:$D$847,"DOÇENT")</f>
        <v>0</v>
      </c>
      <c r="BB69" s="134" t="str">
        <f>IF($V69+$W69+$X69+$BA69+$AZ69&gt;$Q69,"!","")</f>
        <v/>
      </c>
      <c r="BC69" s="133">
        <f>COUNTIFS(NORMDUYURU!$B$2:$B$709,B69,NORMDUYURU!$D$2:$D$709,"DOKTOR ÖĞRETİM ÜYESİ")</f>
        <v>0</v>
      </c>
      <c r="BD69" s="165">
        <f>COUNTIFS(NORMDISITALEP!$B$2:$B$847,B69,NORMDISITALEP!$D$2:$D$847,"DOKTOR ÖĞRETİM ÜYESİ")</f>
        <v>0</v>
      </c>
      <c r="BE69" s="134" t="str">
        <f>IF($Z69+$AA69+$AB69+$BD69+$BC69&gt;$Q69,"!","")</f>
        <v/>
      </c>
      <c r="BF69" s="133">
        <f>COUNTIFS(NORMDUYURU!$B$2:$B$709,B69,NORMDUYURU!$D$2:$D$709,"DERSÖĞRETİM GÖREVLİSİ")</f>
        <v>0</v>
      </c>
      <c r="BG69" s="165">
        <f>COUNTIFS(NORMDISITALEP!$B$2:$B$847,B69,NORMDISITALEP!$D$2:$D$847,"DERSÖĞRETİM GÖREVLİSİ")</f>
        <v>0</v>
      </c>
      <c r="BH69" s="134" t="str">
        <f>IF($AD69+$AE69+$AF69+$BG69+$BF69&gt;$Q69,"!","")</f>
        <v/>
      </c>
      <c r="BI69" s="123">
        <f>COUNTIFS(NORMDUYURU!$B$2:$B$709,B69,NORMDUYURU!$D$2:$D$709,"UYGÖĞRETİM GÖREVLİSİ")</f>
        <v>0</v>
      </c>
      <c r="BJ69" s="123">
        <f>COUNTIFS(NORMDUYURU!$B$2:$B$709,B69,NORMDUYURU!$D$2:$D$709,"ARAŞTIRMA GÖREVLİSİ")</f>
        <v>0</v>
      </c>
    </row>
    <row r="70" spans="1:62" s="5" customFormat="1" ht="124.5" customHeight="1">
      <c r="A70" s="111"/>
      <c r="B70" s="112"/>
      <c r="C70" s="113" t="s">
        <v>57</v>
      </c>
      <c r="D70" s="86">
        <f>COUNTIFS(DOLUKADROLAR!$H$2:$H$988,C70,DOLUKADROLAR!$A$2:$A$988,"PROFESÖR")+COUNTIFS(DOLUKADROLAR!$H$2:$H$988,C70,DOLUKADROLAR!$A$2:$A$988,"DOÇENT")+COUNTIFS(DOLUKADROLAR!$H$2:$H$988,C70,DOLUKADROLAR!$A$2:$A$988,"DOKTOR ÖĞRETİM ÜYESİ")</f>
        <v>0</v>
      </c>
      <c r="E70" s="86">
        <f>COUNTIFS(DOLUKADROLAR!$H$2:$H$988,C70,DOLUKADROLAR!$A$2:$A$988,"DERSÖĞRETİM GÖREVLİSİ")</f>
        <v>0</v>
      </c>
      <c r="F70" s="109" t="s">
        <v>158</v>
      </c>
      <c r="G70" s="30" t="s">
        <v>158</v>
      </c>
      <c r="H70" s="86" t="s">
        <v>158</v>
      </c>
      <c r="I70" s="109" t="s">
        <v>158</v>
      </c>
      <c r="J70" s="30" t="s">
        <v>158</v>
      </c>
      <c r="K70" s="86" t="s">
        <v>158</v>
      </c>
      <c r="L70" s="31"/>
      <c r="M70" s="127">
        <f>COUNTIFS(DOLUKADROLAR!$H$2:$H$988,C70,DOLUKADROLAR!$A$2:$A$988,"PROFESÖR")+COUNTIFS(DOLUKADROLAR!$H$2:$H$988,C70,DOLUKADROLAR!$A$2:$A$988,"DOÇENT")+COUNTIFS(DOLUKADROLAR!$H$2:$H$988,C70,DOLUKADROLAR!$A$2:$A$988,"DOKTOR ÖĞRETİM ÜYESİ")+COUNTIFS(DOLUKADROLAR!$H$2:$H$988,C70,DOLUKADROLAR!$A$2:$A$988,"DERSÖĞRETİM GÖREVLİSİ")+COUNTIFS(DOLUKADROLAR!$H$2:$H$988,C70,DOLUKADROLAR!$A$2:$A$988,"UYGÖĞRETİM GÖREVLİSİ")+COUNTIFS(DOLUKADROLAR!$H$2:$H$988,C70,DOLUKADROLAR!$A$2:$A$988,"ARAŞTIRMA GÖREVLİSİ")</f>
        <v>0</v>
      </c>
      <c r="N70" s="84" t="s">
        <v>158</v>
      </c>
      <c r="O70" s="107" t="s">
        <v>158</v>
      </c>
      <c r="P70" s="84" t="s">
        <v>158</v>
      </c>
      <c r="Q70" s="171" t="s">
        <v>158</v>
      </c>
      <c r="R70" s="85">
        <f>COUNTIFS(DOLUKADROLAR!$H$2:$H$988,C70,DOLUKADROLAR!$A$2:$A$988,"PROFESÖR")</f>
        <v>0</v>
      </c>
      <c r="S70" s="86">
        <f>COUNTIFS(AKTARIM!$C$2:$C$823,C70,AKTARIM!$D$2:$D$823,"PROFESÖR")</f>
        <v>0</v>
      </c>
      <c r="T70" s="87">
        <f>COUNTIFS(ILAN!$C$2:$C$816,C70,ILAN!$D$2:$D$816,"PROFESÖR")</f>
        <v>0</v>
      </c>
      <c r="U70" s="94" t="s">
        <v>158</v>
      </c>
      <c r="V70" s="85">
        <f>COUNTIFS(DOLUKADROLAR!$H$2:$H$988,C70,DOLUKADROLAR!$A$2:$A$988,"DOÇENT")</f>
        <v>0</v>
      </c>
      <c r="W70" s="86">
        <f>COUNTIFS(AKTARIM!$C$2:$C$823,C70,AKTARIM!$D$2:$D$823,"DOÇENT")</f>
        <v>0</v>
      </c>
      <c r="X70" s="87">
        <f>COUNTIFS(ILAN!$C$2:$C$816,C70,ILAN!$D$2:$D$816,"DOÇENT")</f>
        <v>0</v>
      </c>
      <c r="Y70" s="94" t="s">
        <v>158</v>
      </c>
      <c r="Z70" s="85">
        <f>COUNTIFS(DOLUKADROLAR!$H$2:$H$988,C70,DOLUKADROLAR!$A$2:$A$988,"DOKTOR ÖĞRETİM ÜYESİ")</f>
        <v>0</v>
      </c>
      <c r="AA70" s="86">
        <f>COUNTIFS(AKTARIM!$C$2:$C$823,C70,AKTARIM!$D$2:$D$823,"DOKTOR ÖĞRETİM ÜYESİ")</f>
        <v>0</v>
      </c>
      <c r="AB70" s="87">
        <f>COUNTIFS(ILAN!$C$2:$C$816,C70,ILAN!$D$2:$D$816,"DOKTOR ÖĞRETİM ÜYESİ")</f>
        <v>0</v>
      </c>
      <c r="AC70" s="94" t="s">
        <v>158</v>
      </c>
      <c r="AD70" s="85">
        <f>COUNTIFS(DOLUKADROLAR!$H$2:$H$988,C70,DOLUKADROLAR!$A$2:$A$988,"DERSÖĞRETİM GÖREVLİSİ")</f>
        <v>0</v>
      </c>
      <c r="AE70" s="86">
        <f>COUNTIFS(AKTARIM!$C$2:$C$823,C70,AKTARIM!$D$2:$D$823,"DERSÖĞRETİM GÖREVLİSİ")</f>
        <v>0</v>
      </c>
      <c r="AF70" s="87">
        <f>COUNTIFS(ILAN!$C$2:$C$816,C70,ILAN!$D$2:$D$816,"DERSÖĞRETİM GÖREVLİSİ")</f>
        <v>0</v>
      </c>
      <c r="AG70" s="94" t="s">
        <v>158</v>
      </c>
      <c r="AH70" s="89"/>
      <c r="AI70" s="86">
        <f>COUNTIFS(DOLUKADROLAR!$H$2:$H$988,C70,DOLUKADROLAR!$A$2:$A$988,"UYGÖĞRETİM GÖREVLİSİ")</f>
        <v>0</v>
      </c>
      <c r="AJ70" s="86">
        <f>COUNTIFS(AKTARIM!$C$2:$C$823,C70,AKTARIM!$D$2:$D$823,"UYGÖĞRETİM GÖREVLİSİ")</f>
        <v>0</v>
      </c>
      <c r="AK70" s="86">
        <f>COUNTIFS(ILAN!$C$2:$C$816,C70,ILAN!$D$2:$D$816,"UYGÖĞRETİM GÖREVLİSİ")</f>
        <v>0</v>
      </c>
      <c r="AL70" s="86">
        <f>COUNTIFS(DOLUKADROLAR!$H$2:$H$988,C70,DOLUKADROLAR!$A$2:$A$988,"ARAŞTIRMA GÖREVLİSİ")</f>
        <v>0</v>
      </c>
      <c r="AM70" s="86">
        <f>COUNTIFS(AKTARIM!$C$2:$C$823,C70,AKTARIM!$D$2:$D$823,"ARAŞTIRMA GÖREVLİSİ")</f>
        <v>0</v>
      </c>
      <c r="AN70" s="86">
        <f>COUNTIFS(ILAN!$C$2:$C$816,C70,ILAN!$D$2:$D$816,"ARAŞTIRMA GÖREVLİSİ")</f>
        <v>0</v>
      </c>
      <c r="AO70" s="90"/>
      <c r="AP70" s="91" t="s">
        <v>158</v>
      </c>
      <c r="AQ70" s="91" t="s">
        <v>158</v>
      </c>
      <c r="AR70" s="91" t="s">
        <v>158</v>
      </c>
      <c r="AS70" s="91" t="s">
        <v>158</v>
      </c>
      <c r="AT70" s="92" t="s">
        <v>158</v>
      </c>
      <c r="AU70" s="92" t="s">
        <v>158</v>
      </c>
      <c r="AV70" s="93"/>
      <c r="AW70" s="133">
        <f>COUNTIFS(NORMDUYURU!$C$2:$C$709,C70,NORMDUYURU!$D$2:$D$709,"PROFESÖR")</f>
        <v>0</v>
      </c>
      <c r="AX70" s="165">
        <f>COUNTIFS(NORMDISITALEP!$C$2:$C$847,C70,NORMDISITALEP!$D$2:$D$847,"PROFESÖR")</f>
        <v>0</v>
      </c>
      <c r="AY70" s="135" t="s">
        <v>158</v>
      </c>
      <c r="AZ70" s="133">
        <f>COUNTIFS(NORMDUYURU!$C$2:$C$709,C70,NORMDUYURU!$D$2:$D$709,"DOÇENT")</f>
        <v>0</v>
      </c>
      <c r="BA70" s="165">
        <f>COUNTIFS(NORMDISITALEP!$C$2:$C$847,C70,NORMDISITALEP!$D$2:$D$847,"DOÇENT")</f>
        <v>0</v>
      </c>
      <c r="BB70" s="135" t="s">
        <v>158</v>
      </c>
      <c r="BC70" s="133">
        <f>COUNTIFS(NORMDUYURU!$C$2:$C$709,C70,NORMDUYURU!$D$2:$D$709,"DOKTOR ÖĞRETİM ÜYESİ")</f>
        <v>0</v>
      </c>
      <c r="BD70" s="165">
        <f>COUNTIFS(NORMDISITALEP!$C$2:$C$847,C70,NORMDISITALEP!$D$2:$D$847,"DOKTOR ÖĞRETİM ÜYESİ")</f>
        <v>0</v>
      </c>
      <c r="BE70" s="135" t="s">
        <v>158</v>
      </c>
      <c r="BF70" s="133">
        <f>COUNTIFS(NORMDUYURU!$C$2:$C$709,C70,NORMDUYURU!$D$2:$D$709,"DERSÖĞRETİM GÖREVLİSİ")</f>
        <v>0</v>
      </c>
      <c r="BG70" s="165">
        <f>COUNTIFS(NORMDISITALEP!$C$2:$C$847,C70,NORMDISITALEP!$D$2:$D$847,"DERSÖĞRETİM GÖREVLİSİ")</f>
        <v>0</v>
      </c>
      <c r="BH70" s="135" t="s">
        <v>158</v>
      </c>
      <c r="BI70" s="123">
        <f>COUNTIFS(NORMDUYURU!$C$2:$C$709,C70,NORMDUYURU!$D$2:$D$709,"UYGÖĞRETİM GÖREVLİSİ")</f>
        <v>0</v>
      </c>
      <c r="BJ70" s="123">
        <f>COUNTIFS(NORMDUYURU!$C$2:$C$709,C70,NORMDUYURU!$D$2:$D$709,"ARAŞTIRMA GÖREVLİSİ")</f>
        <v>0</v>
      </c>
    </row>
    <row r="71" spans="1:62" s="5" customFormat="1" ht="124.5" customHeight="1">
      <c r="A71" s="111"/>
      <c r="B71" s="112"/>
      <c r="C71" s="113" t="s">
        <v>60</v>
      </c>
      <c r="D71" s="86">
        <f>COUNTIFS(DOLUKADROLAR!$H$2:$H$988,C71,DOLUKADROLAR!$A$2:$A$988,"PROFESÖR")+COUNTIFS(DOLUKADROLAR!$H$2:$H$988,C71,DOLUKADROLAR!$A$2:$A$988,"DOÇENT")+COUNTIFS(DOLUKADROLAR!$H$2:$H$988,C71,DOLUKADROLAR!$A$2:$A$988,"DOKTOR ÖĞRETİM ÜYESİ")</f>
        <v>0</v>
      </c>
      <c r="E71" s="86">
        <f>COUNTIFS(DOLUKADROLAR!$H$2:$H$988,C71,DOLUKADROLAR!$A$2:$A$988,"DERSÖĞRETİM GÖREVLİSİ")</f>
        <v>0</v>
      </c>
      <c r="F71" s="109" t="s">
        <v>158</v>
      </c>
      <c r="G71" s="30" t="s">
        <v>158</v>
      </c>
      <c r="H71" s="86" t="s">
        <v>158</v>
      </c>
      <c r="I71" s="109" t="s">
        <v>158</v>
      </c>
      <c r="J71" s="30" t="s">
        <v>158</v>
      </c>
      <c r="K71" s="86" t="s">
        <v>158</v>
      </c>
      <c r="L71" s="31"/>
      <c r="M71" s="127">
        <f>COUNTIFS(DOLUKADROLAR!$H$2:$H$988,C71,DOLUKADROLAR!$A$2:$A$988,"PROFESÖR")+COUNTIFS(DOLUKADROLAR!$H$2:$H$988,C71,DOLUKADROLAR!$A$2:$A$988,"DOÇENT")+COUNTIFS(DOLUKADROLAR!$H$2:$H$988,C71,DOLUKADROLAR!$A$2:$A$988,"DOKTOR ÖĞRETİM ÜYESİ")+COUNTIFS(DOLUKADROLAR!$H$2:$H$988,C71,DOLUKADROLAR!$A$2:$A$988,"DERSÖĞRETİM GÖREVLİSİ")+COUNTIFS(DOLUKADROLAR!$H$2:$H$988,C71,DOLUKADROLAR!$A$2:$A$988,"UYGÖĞRETİM GÖREVLİSİ")+COUNTIFS(DOLUKADROLAR!$H$2:$H$988,C71,DOLUKADROLAR!$A$2:$A$988,"ARAŞTIRMA GÖREVLİSİ")</f>
        <v>0</v>
      </c>
      <c r="N71" s="84" t="s">
        <v>158</v>
      </c>
      <c r="O71" s="107" t="s">
        <v>158</v>
      </c>
      <c r="P71" s="84" t="s">
        <v>158</v>
      </c>
      <c r="Q71" s="171" t="s">
        <v>158</v>
      </c>
      <c r="R71" s="85">
        <f>COUNTIFS(DOLUKADROLAR!$H$2:$H$988,C71,DOLUKADROLAR!$A$2:$A$988,"PROFESÖR")</f>
        <v>0</v>
      </c>
      <c r="S71" s="86">
        <f>COUNTIFS(AKTARIM!$C$2:$C$823,C71,AKTARIM!$D$2:$D$823,"PROFESÖR")</f>
        <v>0</v>
      </c>
      <c r="T71" s="87">
        <f>COUNTIFS(ILAN!$C$2:$C$816,C71,ILAN!$D$2:$D$816,"PROFESÖR")</f>
        <v>0</v>
      </c>
      <c r="U71" s="94" t="s">
        <v>158</v>
      </c>
      <c r="V71" s="85">
        <f>COUNTIFS(DOLUKADROLAR!$H$2:$H$988,C71,DOLUKADROLAR!$A$2:$A$988,"DOÇENT")</f>
        <v>0</v>
      </c>
      <c r="W71" s="86">
        <f>COUNTIFS(AKTARIM!$C$2:$C$823,C71,AKTARIM!$D$2:$D$823,"DOÇENT")</f>
        <v>0</v>
      </c>
      <c r="X71" s="87">
        <f>COUNTIFS(ILAN!$C$2:$C$816,C71,ILAN!$D$2:$D$816,"DOÇENT")</f>
        <v>0</v>
      </c>
      <c r="Y71" s="94" t="s">
        <v>158</v>
      </c>
      <c r="Z71" s="85">
        <f>COUNTIFS(DOLUKADROLAR!$H$2:$H$988,C71,DOLUKADROLAR!$A$2:$A$988,"DOKTOR ÖĞRETİM ÜYESİ")</f>
        <v>0</v>
      </c>
      <c r="AA71" s="86">
        <f>COUNTIFS(AKTARIM!$C$2:$C$823,C71,AKTARIM!$D$2:$D$823,"DOKTOR ÖĞRETİM ÜYESİ")</f>
        <v>0</v>
      </c>
      <c r="AB71" s="87">
        <f>COUNTIFS(ILAN!$C$2:$C$816,C71,ILAN!$D$2:$D$816,"DOKTOR ÖĞRETİM ÜYESİ")</f>
        <v>0</v>
      </c>
      <c r="AC71" s="94" t="s">
        <v>158</v>
      </c>
      <c r="AD71" s="85">
        <f>COUNTIFS(DOLUKADROLAR!$H$2:$H$988,C71,DOLUKADROLAR!$A$2:$A$988,"DERSÖĞRETİM GÖREVLİSİ")</f>
        <v>0</v>
      </c>
      <c r="AE71" s="86">
        <f>COUNTIFS(AKTARIM!$C$2:$C$823,C71,AKTARIM!$D$2:$D$823,"DERSÖĞRETİM GÖREVLİSİ")</f>
        <v>0</v>
      </c>
      <c r="AF71" s="87">
        <f>COUNTIFS(ILAN!$C$2:$C$816,C71,ILAN!$D$2:$D$816,"DERSÖĞRETİM GÖREVLİSİ")</f>
        <v>0</v>
      </c>
      <c r="AG71" s="94" t="s">
        <v>158</v>
      </c>
      <c r="AH71" s="89"/>
      <c r="AI71" s="86">
        <f>COUNTIFS(DOLUKADROLAR!$H$2:$H$988,C71,DOLUKADROLAR!$A$2:$A$988,"UYGÖĞRETİM GÖREVLİSİ")</f>
        <v>0</v>
      </c>
      <c r="AJ71" s="86">
        <f>COUNTIFS(AKTARIM!$C$2:$C$823,C71,AKTARIM!$D$2:$D$823,"UYGÖĞRETİM GÖREVLİSİ")</f>
        <v>0</v>
      </c>
      <c r="AK71" s="86">
        <f>COUNTIFS(ILAN!$C$2:$C$816,C71,ILAN!$D$2:$D$816,"UYGÖĞRETİM GÖREVLİSİ")</f>
        <v>0</v>
      </c>
      <c r="AL71" s="86">
        <f>COUNTIFS(DOLUKADROLAR!$H$2:$H$988,C71,DOLUKADROLAR!$A$2:$A$988,"ARAŞTIRMA GÖREVLİSİ")</f>
        <v>0</v>
      </c>
      <c r="AM71" s="86">
        <f>COUNTIFS(AKTARIM!$C$2:$C$823,C71,AKTARIM!$D$2:$D$823,"ARAŞTIRMA GÖREVLİSİ")</f>
        <v>0</v>
      </c>
      <c r="AN71" s="86">
        <f>COUNTIFS(ILAN!$C$2:$C$816,C71,ILAN!$D$2:$D$816,"ARAŞTIRMA GÖREVLİSİ")</f>
        <v>0</v>
      </c>
      <c r="AO71" s="90"/>
      <c r="AP71" s="91" t="s">
        <v>158</v>
      </c>
      <c r="AQ71" s="91" t="s">
        <v>158</v>
      </c>
      <c r="AR71" s="91" t="s">
        <v>158</v>
      </c>
      <c r="AS71" s="91" t="s">
        <v>158</v>
      </c>
      <c r="AT71" s="92" t="s">
        <v>158</v>
      </c>
      <c r="AU71" s="92" t="s">
        <v>158</v>
      </c>
      <c r="AV71" s="93"/>
      <c r="AW71" s="133">
        <f>COUNTIFS(NORMDUYURU!$C$2:$C$709,C71,NORMDUYURU!$D$2:$D$709,"PROFESÖR")</f>
        <v>0</v>
      </c>
      <c r="AX71" s="165">
        <f>COUNTIFS(NORMDISITALEP!$C$2:$C$847,C71,NORMDISITALEP!$D$2:$D$847,"PROFESÖR")</f>
        <v>0</v>
      </c>
      <c r="AY71" s="135" t="s">
        <v>158</v>
      </c>
      <c r="AZ71" s="133">
        <f>COUNTIFS(NORMDUYURU!$C$2:$C$709,C71,NORMDUYURU!$D$2:$D$709,"DOÇENT")</f>
        <v>0</v>
      </c>
      <c r="BA71" s="165">
        <f>COUNTIFS(NORMDISITALEP!$C$2:$C$847,C71,NORMDISITALEP!$D$2:$D$847,"DOÇENT")</f>
        <v>0</v>
      </c>
      <c r="BB71" s="135" t="s">
        <v>158</v>
      </c>
      <c r="BC71" s="133">
        <f>COUNTIFS(NORMDUYURU!$C$2:$C$709,C71,NORMDUYURU!$D$2:$D$709,"DOKTOR ÖĞRETİM ÜYESİ")</f>
        <v>0</v>
      </c>
      <c r="BD71" s="165">
        <f>COUNTIFS(NORMDISITALEP!$C$2:$C$847,C71,NORMDISITALEP!$D$2:$D$847,"DOKTOR ÖĞRETİM ÜYESİ")</f>
        <v>0</v>
      </c>
      <c r="BE71" s="135" t="s">
        <v>158</v>
      </c>
      <c r="BF71" s="133">
        <f>COUNTIFS(NORMDUYURU!$C$2:$C$709,C71,NORMDUYURU!$D$2:$D$709,"DERSÖĞRETİM GÖREVLİSİ")</f>
        <v>0</v>
      </c>
      <c r="BG71" s="165">
        <f>COUNTIFS(NORMDISITALEP!$C$2:$C$847,C71,NORMDISITALEP!$D$2:$D$847,"DERSÖĞRETİM GÖREVLİSİ")</f>
        <v>0</v>
      </c>
      <c r="BH71" s="135" t="s">
        <v>158</v>
      </c>
      <c r="BI71" s="123">
        <f>COUNTIFS(NORMDUYURU!$C$2:$C$709,C71,NORMDUYURU!$D$2:$D$709,"UYGÖĞRETİM GÖREVLİSİ")</f>
        <v>0</v>
      </c>
      <c r="BJ71" s="123">
        <f>COUNTIFS(NORMDUYURU!$C$2:$C$709,C71,NORMDUYURU!$D$2:$D$709,"ARAŞTIRMA GÖREVLİSİ")</f>
        <v>0</v>
      </c>
    </row>
    <row r="72" spans="1:62" s="5" customFormat="1" ht="124.5" customHeight="1">
      <c r="A72" s="111"/>
      <c r="B72" s="112"/>
      <c r="C72" s="113" t="s">
        <v>64</v>
      </c>
      <c r="D72" s="86">
        <f>COUNTIFS(DOLUKADROLAR!$H$2:$H$988,C72,DOLUKADROLAR!$A$2:$A$988,"PROFESÖR")+COUNTIFS(DOLUKADROLAR!$H$2:$H$988,C72,DOLUKADROLAR!$A$2:$A$988,"DOÇENT")+COUNTIFS(DOLUKADROLAR!$H$2:$H$988,C72,DOLUKADROLAR!$A$2:$A$988,"DOKTOR ÖĞRETİM ÜYESİ")</f>
        <v>0</v>
      </c>
      <c r="E72" s="86">
        <f>COUNTIFS(DOLUKADROLAR!$H$2:$H$988,C72,DOLUKADROLAR!$A$2:$A$988,"DERSÖĞRETİM GÖREVLİSİ")</f>
        <v>0</v>
      </c>
      <c r="F72" s="109" t="s">
        <v>158</v>
      </c>
      <c r="G72" s="30" t="s">
        <v>158</v>
      </c>
      <c r="H72" s="86" t="s">
        <v>158</v>
      </c>
      <c r="I72" s="109" t="s">
        <v>158</v>
      </c>
      <c r="J72" s="30" t="s">
        <v>158</v>
      </c>
      <c r="K72" s="86" t="s">
        <v>158</v>
      </c>
      <c r="L72" s="31"/>
      <c r="M72" s="127">
        <f>COUNTIFS(DOLUKADROLAR!$H$2:$H$988,C72,DOLUKADROLAR!$A$2:$A$988,"PROFESÖR")+COUNTIFS(DOLUKADROLAR!$H$2:$H$988,C72,DOLUKADROLAR!$A$2:$A$988,"DOÇENT")+COUNTIFS(DOLUKADROLAR!$H$2:$H$988,C72,DOLUKADROLAR!$A$2:$A$988,"DOKTOR ÖĞRETİM ÜYESİ")+COUNTIFS(DOLUKADROLAR!$H$2:$H$988,C72,DOLUKADROLAR!$A$2:$A$988,"DERSÖĞRETİM GÖREVLİSİ")+COUNTIFS(DOLUKADROLAR!$H$2:$H$988,C72,DOLUKADROLAR!$A$2:$A$988,"UYGÖĞRETİM GÖREVLİSİ")+COUNTIFS(DOLUKADROLAR!$H$2:$H$988,C72,DOLUKADROLAR!$A$2:$A$988,"ARAŞTIRMA GÖREVLİSİ")</f>
        <v>0</v>
      </c>
      <c r="N72" s="84" t="s">
        <v>158</v>
      </c>
      <c r="O72" s="107" t="s">
        <v>158</v>
      </c>
      <c r="P72" s="84" t="s">
        <v>158</v>
      </c>
      <c r="Q72" s="171" t="s">
        <v>158</v>
      </c>
      <c r="R72" s="85">
        <f>COUNTIFS(DOLUKADROLAR!$H$2:$H$988,C72,DOLUKADROLAR!$A$2:$A$988,"PROFESÖR")</f>
        <v>0</v>
      </c>
      <c r="S72" s="86">
        <f>COUNTIFS(AKTARIM!$C$2:$C$823,C72,AKTARIM!$D$2:$D$823,"PROFESÖR")</f>
        <v>0</v>
      </c>
      <c r="T72" s="87">
        <f>COUNTIFS(ILAN!$C$2:$C$816,C72,ILAN!$D$2:$D$816,"PROFESÖR")</f>
        <v>0</v>
      </c>
      <c r="U72" s="94" t="s">
        <v>158</v>
      </c>
      <c r="V72" s="85">
        <f>COUNTIFS(DOLUKADROLAR!$H$2:$H$988,C72,DOLUKADROLAR!$A$2:$A$988,"DOÇENT")</f>
        <v>0</v>
      </c>
      <c r="W72" s="86">
        <f>COUNTIFS(AKTARIM!$C$2:$C$823,C72,AKTARIM!$D$2:$D$823,"DOÇENT")</f>
        <v>0</v>
      </c>
      <c r="X72" s="87">
        <f>COUNTIFS(ILAN!$C$2:$C$816,C72,ILAN!$D$2:$D$816,"DOÇENT")</f>
        <v>0</v>
      </c>
      <c r="Y72" s="94" t="s">
        <v>158</v>
      </c>
      <c r="Z72" s="85">
        <f>COUNTIFS(DOLUKADROLAR!$H$2:$H$988,C72,DOLUKADROLAR!$A$2:$A$988,"DOKTOR ÖĞRETİM ÜYESİ")</f>
        <v>0</v>
      </c>
      <c r="AA72" s="86">
        <f>COUNTIFS(AKTARIM!$C$2:$C$823,C72,AKTARIM!$D$2:$D$823,"DOKTOR ÖĞRETİM ÜYESİ")</f>
        <v>0</v>
      </c>
      <c r="AB72" s="87">
        <f>COUNTIFS(ILAN!$C$2:$C$816,C72,ILAN!$D$2:$D$816,"DOKTOR ÖĞRETİM ÜYESİ")</f>
        <v>0</v>
      </c>
      <c r="AC72" s="94" t="s">
        <v>158</v>
      </c>
      <c r="AD72" s="85">
        <f>COUNTIFS(DOLUKADROLAR!$H$2:$H$988,C72,DOLUKADROLAR!$A$2:$A$988,"DERSÖĞRETİM GÖREVLİSİ")</f>
        <v>0</v>
      </c>
      <c r="AE72" s="86">
        <f>COUNTIFS(AKTARIM!$C$2:$C$823,C72,AKTARIM!$D$2:$D$823,"DERSÖĞRETİM GÖREVLİSİ")</f>
        <v>0</v>
      </c>
      <c r="AF72" s="87">
        <f>COUNTIFS(ILAN!$C$2:$C$816,C72,ILAN!$D$2:$D$816,"DERSÖĞRETİM GÖREVLİSİ")</f>
        <v>0</v>
      </c>
      <c r="AG72" s="94" t="s">
        <v>158</v>
      </c>
      <c r="AH72" s="89"/>
      <c r="AI72" s="86">
        <f>COUNTIFS(DOLUKADROLAR!$H$2:$H$988,C72,DOLUKADROLAR!$A$2:$A$988,"UYGÖĞRETİM GÖREVLİSİ")</f>
        <v>0</v>
      </c>
      <c r="AJ72" s="86">
        <f>COUNTIFS(AKTARIM!$C$2:$C$823,C72,AKTARIM!$D$2:$D$823,"UYGÖĞRETİM GÖREVLİSİ")</f>
        <v>0</v>
      </c>
      <c r="AK72" s="86">
        <f>COUNTIFS(ILAN!$C$2:$C$816,C72,ILAN!$D$2:$D$816,"UYGÖĞRETİM GÖREVLİSİ")</f>
        <v>0</v>
      </c>
      <c r="AL72" s="86">
        <f>COUNTIFS(DOLUKADROLAR!$H$2:$H$988,C72,DOLUKADROLAR!$A$2:$A$988,"ARAŞTIRMA GÖREVLİSİ")</f>
        <v>0</v>
      </c>
      <c r="AM72" s="86">
        <f>COUNTIFS(AKTARIM!$C$2:$C$823,C72,AKTARIM!$D$2:$D$823,"ARAŞTIRMA GÖREVLİSİ")</f>
        <v>0</v>
      </c>
      <c r="AN72" s="86">
        <f>COUNTIFS(ILAN!$C$2:$C$816,C72,ILAN!$D$2:$D$816,"ARAŞTIRMA GÖREVLİSİ")</f>
        <v>0</v>
      </c>
      <c r="AO72" s="90"/>
      <c r="AP72" s="91" t="s">
        <v>158</v>
      </c>
      <c r="AQ72" s="91" t="s">
        <v>158</v>
      </c>
      <c r="AR72" s="91" t="s">
        <v>158</v>
      </c>
      <c r="AS72" s="91" t="s">
        <v>158</v>
      </c>
      <c r="AT72" s="92" t="s">
        <v>158</v>
      </c>
      <c r="AU72" s="92" t="s">
        <v>158</v>
      </c>
      <c r="AV72" s="93"/>
      <c r="AW72" s="133">
        <f>COUNTIFS(NORMDUYURU!$C$2:$C$709,C72,NORMDUYURU!$D$2:$D$709,"PROFESÖR")</f>
        <v>0</v>
      </c>
      <c r="AX72" s="165">
        <f>COUNTIFS(NORMDISITALEP!$C$2:$C$847,C72,NORMDISITALEP!$D$2:$D$847,"PROFESÖR")</f>
        <v>0</v>
      </c>
      <c r="AY72" s="135" t="s">
        <v>158</v>
      </c>
      <c r="AZ72" s="133">
        <f>COUNTIFS(NORMDUYURU!$C$2:$C$709,C72,NORMDUYURU!$D$2:$D$709,"DOÇENT")</f>
        <v>0</v>
      </c>
      <c r="BA72" s="165">
        <f>COUNTIFS(NORMDISITALEP!$C$2:$C$847,C72,NORMDISITALEP!$D$2:$D$847,"DOÇENT")</f>
        <v>0</v>
      </c>
      <c r="BB72" s="135" t="s">
        <v>158</v>
      </c>
      <c r="BC72" s="133">
        <f>COUNTIFS(NORMDUYURU!$C$2:$C$709,C72,NORMDUYURU!$D$2:$D$709,"DOKTOR ÖĞRETİM ÜYESİ")</f>
        <v>0</v>
      </c>
      <c r="BD72" s="165">
        <f>COUNTIFS(NORMDISITALEP!$C$2:$C$847,C72,NORMDISITALEP!$D$2:$D$847,"DOKTOR ÖĞRETİM ÜYESİ")</f>
        <v>0</v>
      </c>
      <c r="BE72" s="135" t="s">
        <v>158</v>
      </c>
      <c r="BF72" s="133">
        <f>COUNTIFS(NORMDUYURU!$C$2:$C$709,C72,NORMDUYURU!$D$2:$D$709,"DERSÖĞRETİM GÖREVLİSİ")</f>
        <v>0</v>
      </c>
      <c r="BG72" s="165">
        <f>COUNTIFS(NORMDISITALEP!$C$2:$C$847,C72,NORMDISITALEP!$D$2:$D$847,"DERSÖĞRETİM GÖREVLİSİ")</f>
        <v>0</v>
      </c>
      <c r="BH72" s="135" t="s">
        <v>158</v>
      </c>
      <c r="BI72" s="123">
        <f>COUNTIFS(NORMDUYURU!$C$2:$C$709,C72,NORMDUYURU!$D$2:$D$709,"UYGÖĞRETİM GÖREVLİSİ")</f>
        <v>0</v>
      </c>
      <c r="BJ72" s="123">
        <f>COUNTIFS(NORMDUYURU!$C$2:$C$709,C72,NORMDUYURU!$D$2:$D$709,"ARAŞTIRMA GÖREVLİSİ")</f>
        <v>0</v>
      </c>
    </row>
    <row r="73" spans="1:62" s="5" customFormat="1" ht="124.5" customHeight="1">
      <c r="A73" s="111"/>
      <c r="B73" s="112"/>
      <c r="C73" s="113" t="s">
        <v>76</v>
      </c>
      <c r="D73" s="86">
        <f>COUNTIFS(DOLUKADROLAR!$H$2:$H$988,C73,DOLUKADROLAR!$A$2:$A$988,"PROFESÖR")+COUNTIFS(DOLUKADROLAR!$H$2:$H$988,C73,DOLUKADROLAR!$A$2:$A$988,"DOÇENT")+COUNTIFS(DOLUKADROLAR!$H$2:$H$988,C73,DOLUKADROLAR!$A$2:$A$988,"DOKTOR ÖĞRETİM ÜYESİ")</f>
        <v>0</v>
      </c>
      <c r="E73" s="86">
        <f>COUNTIFS(DOLUKADROLAR!$H$2:$H$988,C73,DOLUKADROLAR!$A$2:$A$988,"DERSÖĞRETİM GÖREVLİSİ")</f>
        <v>0</v>
      </c>
      <c r="F73" s="109" t="s">
        <v>158</v>
      </c>
      <c r="G73" s="30" t="s">
        <v>158</v>
      </c>
      <c r="H73" s="86" t="s">
        <v>158</v>
      </c>
      <c r="I73" s="109" t="s">
        <v>158</v>
      </c>
      <c r="J73" s="30" t="s">
        <v>158</v>
      </c>
      <c r="K73" s="86" t="s">
        <v>158</v>
      </c>
      <c r="L73" s="31"/>
      <c r="M73" s="127">
        <f>COUNTIFS(DOLUKADROLAR!$H$2:$H$988,C73,DOLUKADROLAR!$A$2:$A$988,"PROFESÖR")+COUNTIFS(DOLUKADROLAR!$H$2:$H$988,C73,DOLUKADROLAR!$A$2:$A$988,"DOÇENT")+COUNTIFS(DOLUKADROLAR!$H$2:$H$988,C73,DOLUKADROLAR!$A$2:$A$988,"DOKTOR ÖĞRETİM ÜYESİ")+COUNTIFS(DOLUKADROLAR!$H$2:$H$988,C73,DOLUKADROLAR!$A$2:$A$988,"DERSÖĞRETİM GÖREVLİSİ")+COUNTIFS(DOLUKADROLAR!$H$2:$H$988,C73,DOLUKADROLAR!$A$2:$A$988,"UYGÖĞRETİM GÖREVLİSİ")+COUNTIFS(DOLUKADROLAR!$H$2:$H$988,C73,DOLUKADROLAR!$A$2:$A$988,"ARAŞTIRMA GÖREVLİSİ")</f>
        <v>0</v>
      </c>
      <c r="N73" s="84" t="s">
        <v>158</v>
      </c>
      <c r="O73" s="107" t="s">
        <v>158</v>
      </c>
      <c r="P73" s="84" t="s">
        <v>158</v>
      </c>
      <c r="Q73" s="171" t="s">
        <v>158</v>
      </c>
      <c r="R73" s="85">
        <f>COUNTIFS(DOLUKADROLAR!$H$2:$H$988,C73,DOLUKADROLAR!$A$2:$A$988,"PROFESÖR")</f>
        <v>0</v>
      </c>
      <c r="S73" s="86">
        <f>COUNTIFS(AKTARIM!$C$2:$C$823,C73,AKTARIM!$D$2:$D$823,"PROFESÖR")</f>
        <v>0</v>
      </c>
      <c r="T73" s="87">
        <f>COUNTIFS(ILAN!$C$2:$C$816,C73,ILAN!$D$2:$D$816,"PROFESÖR")</f>
        <v>0</v>
      </c>
      <c r="U73" s="94" t="s">
        <v>158</v>
      </c>
      <c r="V73" s="85">
        <f>COUNTIFS(DOLUKADROLAR!$H$2:$H$988,C73,DOLUKADROLAR!$A$2:$A$988,"DOÇENT")</f>
        <v>0</v>
      </c>
      <c r="W73" s="86">
        <f>COUNTIFS(AKTARIM!$C$2:$C$823,C73,AKTARIM!$D$2:$D$823,"DOÇENT")</f>
        <v>0</v>
      </c>
      <c r="X73" s="87">
        <f>COUNTIFS(ILAN!$C$2:$C$816,C73,ILAN!$D$2:$D$816,"DOÇENT")</f>
        <v>0</v>
      </c>
      <c r="Y73" s="94" t="s">
        <v>158</v>
      </c>
      <c r="Z73" s="85">
        <f>COUNTIFS(DOLUKADROLAR!$H$2:$H$988,C73,DOLUKADROLAR!$A$2:$A$988,"DOKTOR ÖĞRETİM ÜYESİ")</f>
        <v>0</v>
      </c>
      <c r="AA73" s="86">
        <f>COUNTIFS(AKTARIM!$C$2:$C$823,C73,AKTARIM!$D$2:$D$823,"DOKTOR ÖĞRETİM ÜYESİ")</f>
        <v>0</v>
      </c>
      <c r="AB73" s="87">
        <f>COUNTIFS(ILAN!$C$2:$C$816,C73,ILAN!$D$2:$D$816,"DOKTOR ÖĞRETİM ÜYESİ")</f>
        <v>0</v>
      </c>
      <c r="AC73" s="94" t="s">
        <v>158</v>
      </c>
      <c r="AD73" s="85">
        <f>COUNTIFS(DOLUKADROLAR!$H$2:$H$988,C73,DOLUKADROLAR!$A$2:$A$988,"DERSÖĞRETİM GÖREVLİSİ")</f>
        <v>0</v>
      </c>
      <c r="AE73" s="86">
        <f>COUNTIFS(AKTARIM!$C$2:$C$823,C73,AKTARIM!$D$2:$D$823,"DERSÖĞRETİM GÖREVLİSİ")</f>
        <v>0</v>
      </c>
      <c r="AF73" s="87">
        <f>COUNTIFS(ILAN!$C$2:$C$816,C73,ILAN!$D$2:$D$816,"DERSÖĞRETİM GÖREVLİSİ")</f>
        <v>0</v>
      </c>
      <c r="AG73" s="94" t="s">
        <v>158</v>
      </c>
      <c r="AH73" s="89"/>
      <c r="AI73" s="86">
        <f>COUNTIFS(DOLUKADROLAR!$H$2:$H$988,C73,DOLUKADROLAR!$A$2:$A$988,"UYGÖĞRETİM GÖREVLİSİ")</f>
        <v>0</v>
      </c>
      <c r="AJ73" s="86">
        <f>COUNTIFS(AKTARIM!$C$2:$C$823,C73,AKTARIM!$D$2:$D$823,"UYGÖĞRETİM GÖREVLİSİ")</f>
        <v>0</v>
      </c>
      <c r="AK73" s="86">
        <f>COUNTIFS(ILAN!$C$2:$C$816,C73,ILAN!$D$2:$D$816,"UYGÖĞRETİM GÖREVLİSİ")</f>
        <v>0</v>
      </c>
      <c r="AL73" s="86">
        <f>COUNTIFS(DOLUKADROLAR!$H$2:$H$988,C73,DOLUKADROLAR!$A$2:$A$988,"ARAŞTIRMA GÖREVLİSİ")</f>
        <v>0</v>
      </c>
      <c r="AM73" s="86">
        <f>COUNTIFS(AKTARIM!$C$2:$C$823,C73,AKTARIM!$D$2:$D$823,"ARAŞTIRMA GÖREVLİSİ")</f>
        <v>0</v>
      </c>
      <c r="AN73" s="86">
        <f>COUNTIFS(ILAN!$C$2:$C$816,C73,ILAN!$D$2:$D$816,"ARAŞTIRMA GÖREVLİSİ")</f>
        <v>0</v>
      </c>
      <c r="AO73" s="90"/>
      <c r="AP73" s="91" t="s">
        <v>158</v>
      </c>
      <c r="AQ73" s="91" t="s">
        <v>158</v>
      </c>
      <c r="AR73" s="91" t="s">
        <v>158</v>
      </c>
      <c r="AS73" s="91" t="s">
        <v>158</v>
      </c>
      <c r="AT73" s="92" t="s">
        <v>158</v>
      </c>
      <c r="AU73" s="92" t="s">
        <v>158</v>
      </c>
      <c r="AV73" s="93"/>
      <c r="AW73" s="133">
        <f>COUNTIFS(NORMDUYURU!$C$2:$C$709,C73,NORMDUYURU!$D$2:$D$709,"PROFESÖR")</f>
        <v>0</v>
      </c>
      <c r="AX73" s="165">
        <f>COUNTIFS(NORMDISITALEP!$C$2:$C$847,C73,NORMDISITALEP!$D$2:$D$847,"PROFESÖR")</f>
        <v>0</v>
      </c>
      <c r="AY73" s="135" t="s">
        <v>158</v>
      </c>
      <c r="AZ73" s="133">
        <f>COUNTIFS(NORMDUYURU!$C$2:$C$709,C73,NORMDUYURU!$D$2:$D$709,"DOÇENT")</f>
        <v>0</v>
      </c>
      <c r="BA73" s="165">
        <f>COUNTIFS(NORMDISITALEP!$C$2:$C$847,C73,NORMDISITALEP!$D$2:$D$847,"DOÇENT")</f>
        <v>0</v>
      </c>
      <c r="BB73" s="135" t="s">
        <v>158</v>
      </c>
      <c r="BC73" s="133">
        <f>COUNTIFS(NORMDUYURU!$C$2:$C$709,C73,NORMDUYURU!$D$2:$D$709,"DOKTOR ÖĞRETİM ÜYESİ")</f>
        <v>0</v>
      </c>
      <c r="BD73" s="165">
        <f>COUNTIFS(NORMDISITALEP!$C$2:$C$847,C73,NORMDISITALEP!$D$2:$D$847,"DOKTOR ÖĞRETİM ÜYESİ")</f>
        <v>0</v>
      </c>
      <c r="BE73" s="135" t="s">
        <v>158</v>
      </c>
      <c r="BF73" s="133">
        <f>COUNTIFS(NORMDUYURU!$C$2:$C$709,C73,NORMDUYURU!$D$2:$D$709,"DERSÖĞRETİM GÖREVLİSİ")</f>
        <v>0</v>
      </c>
      <c r="BG73" s="165">
        <f>COUNTIFS(NORMDISITALEP!$C$2:$C$847,C73,NORMDISITALEP!$D$2:$D$847,"DERSÖĞRETİM GÖREVLİSİ")</f>
        <v>0</v>
      </c>
      <c r="BH73" s="135" t="s">
        <v>158</v>
      </c>
      <c r="BI73" s="123">
        <f>COUNTIFS(NORMDUYURU!$C$2:$C$709,C73,NORMDUYURU!$D$2:$D$709,"UYGÖĞRETİM GÖREVLİSİ")</f>
        <v>0</v>
      </c>
      <c r="BJ73" s="123">
        <f>COUNTIFS(NORMDUYURU!$C$2:$C$709,C73,NORMDUYURU!$D$2:$D$709,"ARAŞTIRMA GÖREVLİSİ")</f>
        <v>0</v>
      </c>
    </row>
    <row r="74" spans="1:62" s="5" customFormat="1" ht="124.5" customHeight="1">
      <c r="A74" s="111"/>
      <c r="B74" s="112"/>
      <c r="C74" s="113" t="s">
        <v>137</v>
      </c>
      <c r="D74" s="86">
        <f>COUNTIFS(DOLUKADROLAR!$H$2:$H$988,C74,DOLUKADROLAR!$A$2:$A$988,"PROFESÖR")+COUNTIFS(DOLUKADROLAR!$H$2:$H$988,C74,DOLUKADROLAR!$A$2:$A$988,"DOÇENT")+COUNTIFS(DOLUKADROLAR!$H$2:$H$988,C74,DOLUKADROLAR!$A$2:$A$988,"DOKTOR ÖĞRETİM ÜYESİ")</f>
        <v>0</v>
      </c>
      <c r="E74" s="86">
        <f>COUNTIFS(DOLUKADROLAR!$H$2:$H$988,C74,DOLUKADROLAR!$A$2:$A$988,"DERSÖĞRETİM GÖREVLİSİ")</f>
        <v>0</v>
      </c>
      <c r="F74" s="109" t="s">
        <v>158</v>
      </c>
      <c r="G74" s="30" t="s">
        <v>158</v>
      </c>
      <c r="H74" s="86" t="s">
        <v>158</v>
      </c>
      <c r="I74" s="109" t="s">
        <v>158</v>
      </c>
      <c r="J74" s="30" t="s">
        <v>158</v>
      </c>
      <c r="K74" s="86" t="s">
        <v>158</v>
      </c>
      <c r="L74" s="31"/>
      <c r="M74" s="127">
        <f>COUNTIFS(DOLUKADROLAR!$H$2:$H$988,C74,DOLUKADROLAR!$A$2:$A$988,"PROFESÖR")+COUNTIFS(DOLUKADROLAR!$H$2:$H$988,C74,DOLUKADROLAR!$A$2:$A$988,"DOÇENT")+COUNTIFS(DOLUKADROLAR!$H$2:$H$988,C74,DOLUKADROLAR!$A$2:$A$988,"DOKTOR ÖĞRETİM ÜYESİ")+COUNTIFS(DOLUKADROLAR!$H$2:$H$988,C74,DOLUKADROLAR!$A$2:$A$988,"DERSÖĞRETİM GÖREVLİSİ")+COUNTIFS(DOLUKADROLAR!$H$2:$H$988,C74,DOLUKADROLAR!$A$2:$A$988,"UYGÖĞRETİM GÖREVLİSİ")+COUNTIFS(DOLUKADROLAR!$H$2:$H$988,C74,DOLUKADROLAR!$A$2:$A$988,"ARAŞTIRMA GÖREVLİSİ")</f>
        <v>0</v>
      </c>
      <c r="N74" s="84" t="s">
        <v>158</v>
      </c>
      <c r="O74" s="107" t="s">
        <v>158</v>
      </c>
      <c r="P74" s="84" t="s">
        <v>158</v>
      </c>
      <c r="Q74" s="171" t="s">
        <v>158</v>
      </c>
      <c r="R74" s="85">
        <f>COUNTIFS(DOLUKADROLAR!$H$2:$H$988,C74,DOLUKADROLAR!$A$2:$A$988,"PROFESÖR")</f>
        <v>0</v>
      </c>
      <c r="S74" s="86">
        <f>COUNTIFS(AKTARIM!$C$2:$C$823,C74,AKTARIM!$D$2:$D$823,"PROFESÖR")</f>
        <v>0</v>
      </c>
      <c r="T74" s="87">
        <f>COUNTIFS(ILAN!$C$2:$C$816,C74,ILAN!$D$2:$D$816,"PROFESÖR")</f>
        <v>0</v>
      </c>
      <c r="U74" s="94" t="s">
        <v>158</v>
      </c>
      <c r="V74" s="85">
        <f>COUNTIFS(DOLUKADROLAR!$H$2:$H$988,C74,DOLUKADROLAR!$A$2:$A$988,"DOÇENT")</f>
        <v>0</v>
      </c>
      <c r="W74" s="86">
        <f>COUNTIFS(AKTARIM!$C$2:$C$823,C74,AKTARIM!$D$2:$D$823,"DOÇENT")</f>
        <v>0</v>
      </c>
      <c r="X74" s="87">
        <f>COUNTIFS(ILAN!$C$2:$C$816,C74,ILAN!$D$2:$D$816,"DOÇENT")</f>
        <v>0</v>
      </c>
      <c r="Y74" s="94" t="s">
        <v>158</v>
      </c>
      <c r="Z74" s="85">
        <f>COUNTIFS(DOLUKADROLAR!$H$2:$H$988,C74,DOLUKADROLAR!$A$2:$A$988,"DOKTOR ÖĞRETİM ÜYESİ")</f>
        <v>0</v>
      </c>
      <c r="AA74" s="86">
        <f>COUNTIFS(AKTARIM!$C$2:$C$823,C74,AKTARIM!$D$2:$D$823,"DOKTOR ÖĞRETİM ÜYESİ")</f>
        <v>0</v>
      </c>
      <c r="AB74" s="87">
        <f>COUNTIFS(ILAN!$C$2:$C$816,C74,ILAN!$D$2:$D$816,"DOKTOR ÖĞRETİM ÜYESİ")</f>
        <v>0</v>
      </c>
      <c r="AC74" s="94" t="s">
        <v>158</v>
      </c>
      <c r="AD74" s="85">
        <f>COUNTIFS(DOLUKADROLAR!$H$2:$H$988,C74,DOLUKADROLAR!$A$2:$A$988,"DERSÖĞRETİM GÖREVLİSİ")</f>
        <v>0</v>
      </c>
      <c r="AE74" s="86">
        <f>COUNTIFS(AKTARIM!$C$2:$C$823,C74,AKTARIM!$D$2:$D$823,"DERSÖĞRETİM GÖREVLİSİ")</f>
        <v>0</v>
      </c>
      <c r="AF74" s="87">
        <f>COUNTIFS(ILAN!$C$2:$C$816,C74,ILAN!$D$2:$D$816,"DERSÖĞRETİM GÖREVLİSİ")</f>
        <v>0</v>
      </c>
      <c r="AG74" s="94" t="s">
        <v>158</v>
      </c>
      <c r="AH74" s="89"/>
      <c r="AI74" s="86">
        <f>COUNTIFS(DOLUKADROLAR!$H$2:$H$988,C74,DOLUKADROLAR!$A$2:$A$988,"UYGÖĞRETİM GÖREVLİSİ")</f>
        <v>0</v>
      </c>
      <c r="AJ74" s="86">
        <f>COUNTIFS(AKTARIM!$C$2:$C$823,C74,AKTARIM!$D$2:$D$823,"UYGÖĞRETİM GÖREVLİSİ")</f>
        <v>0</v>
      </c>
      <c r="AK74" s="86">
        <f>COUNTIFS(ILAN!$C$2:$C$816,C74,ILAN!$D$2:$D$816,"UYGÖĞRETİM GÖREVLİSİ")</f>
        <v>0</v>
      </c>
      <c r="AL74" s="86">
        <f>COUNTIFS(DOLUKADROLAR!$H$2:$H$988,C74,DOLUKADROLAR!$A$2:$A$988,"ARAŞTIRMA GÖREVLİSİ")</f>
        <v>0</v>
      </c>
      <c r="AM74" s="86">
        <f>COUNTIFS(AKTARIM!$C$2:$C$823,C74,AKTARIM!$D$2:$D$823,"ARAŞTIRMA GÖREVLİSİ")</f>
        <v>0</v>
      </c>
      <c r="AN74" s="86">
        <f>COUNTIFS(ILAN!$C$2:$C$816,C74,ILAN!$D$2:$D$816,"ARAŞTIRMA GÖREVLİSİ")</f>
        <v>0</v>
      </c>
      <c r="AO74" s="90"/>
      <c r="AP74" s="91" t="s">
        <v>158</v>
      </c>
      <c r="AQ74" s="91" t="s">
        <v>158</v>
      </c>
      <c r="AR74" s="91" t="s">
        <v>158</v>
      </c>
      <c r="AS74" s="91" t="s">
        <v>158</v>
      </c>
      <c r="AT74" s="92" t="s">
        <v>158</v>
      </c>
      <c r="AU74" s="92" t="s">
        <v>158</v>
      </c>
      <c r="AV74" s="93"/>
      <c r="AW74" s="133">
        <f>COUNTIFS(NORMDUYURU!$C$2:$C$709,C74,NORMDUYURU!$D$2:$D$709,"PROFESÖR")</f>
        <v>0</v>
      </c>
      <c r="AX74" s="165">
        <f>COUNTIFS(NORMDISITALEP!$C$2:$C$847,C74,NORMDISITALEP!$D$2:$D$847,"PROFESÖR")</f>
        <v>0</v>
      </c>
      <c r="AY74" s="135" t="s">
        <v>158</v>
      </c>
      <c r="AZ74" s="133">
        <f>COUNTIFS(NORMDUYURU!$C$2:$C$709,C74,NORMDUYURU!$D$2:$D$709,"DOÇENT")</f>
        <v>0</v>
      </c>
      <c r="BA74" s="165">
        <f>COUNTIFS(NORMDISITALEP!$C$2:$C$847,C74,NORMDISITALEP!$D$2:$D$847,"DOÇENT")</f>
        <v>0</v>
      </c>
      <c r="BB74" s="135" t="s">
        <v>158</v>
      </c>
      <c r="BC74" s="133">
        <f>COUNTIFS(NORMDUYURU!$C$2:$C$709,C74,NORMDUYURU!$D$2:$D$709,"DOKTOR ÖĞRETİM ÜYESİ")</f>
        <v>0</v>
      </c>
      <c r="BD74" s="165">
        <f>COUNTIFS(NORMDISITALEP!$C$2:$C$847,C74,NORMDISITALEP!$D$2:$D$847,"DOKTOR ÖĞRETİM ÜYESİ")</f>
        <v>0</v>
      </c>
      <c r="BE74" s="135" t="s">
        <v>158</v>
      </c>
      <c r="BF74" s="133">
        <f>COUNTIFS(NORMDUYURU!$C$2:$C$709,C74,NORMDUYURU!$D$2:$D$709,"DERSÖĞRETİM GÖREVLİSİ")</f>
        <v>0</v>
      </c>
      <c r="BG74" s="165">
        <f>COUNTIFS(NORMDISITALEP!$C$2:$C$847,C74,NORMDISITALEP!$D$2:$D$847,"DERSÖĞRETİM GÖREVLİSİ")</f>
        <v>0</v>
      </c>
      <c r="BH74" s="135" t="s">
        <v>158</v>
      </c>
      <c r="BI74" s="123">
        <f>COUNTIFS(NORMDUYURU!$C$2:$C$709,C74,NORMDUYURU!$D$2:$D$709,"UYGÖĞRETİM GÖREVLİSİ")</f>
        <v>0</v>
      </c>
      <c r="BJ74" s="123">
        <f>COUNTIFS(NORMDUYURU!$C$2:$C$709,C74,NORMDUYURU!$D$2:$D$709,"ARAŞTIRMA GÖREVLİSİ")</f>
        <v>0</v>
      </c>
    </row>
    <row r="75" spans="1:62" s="5" customFormat="1" ht="124.5" customHeight="1">
      <c r="A75" s="111"/>
      <c r="B75" s="112"/>
      <c r="C75" s="113" t="s">
        <v>163</v>
      </c>
      <c r="D75" s="86">
        <f>COUNTIFS(DOLUKADROLAR!$H$2:$H$988,C75,DOLUKADROLAR!$A$2:$A$988,"PROFESÖR")+COUNTIFS(DOLUKADROLAR!$H$2:$H$988,C75,DOLUKADROLAR!$A$2:$A$988,"DOÇENT")+COUNTIFS(DOLUKADROLAR!$H$2:$H$988,C75,DOLUKADROLAR!$A$2:$A$988,"DOKTOR ÖĞRETİM ÜYESİ")</f>
        <v>0</v>
      </c>
      <c r="E75" s="86">
        <f>COUNTIFS(DOLUKADROLAR!$H$2:$H$988,C75,DOLUKADROLAR!$A$2:$A$988,"DERSÖĞRETİM GÖREVLİSİ")</f>
        <v>0</v>
      </c>
      <c r="F75" s="109" t="s">
        <v>158</v>
      </c>
      <c r="G75" s="30" t="s">
        <v>158</v>
      </c>
      <c r="H75" s="86" t="s">
        <v>158</v>
      </c>
      <c r="I75" s="109" t="s">
        <v>158</v>
      </c>
      <c r="J75" s="30" t="s">
        <v>158</v>
      </c>
      <c r="K75" s="86" t="s">
        <v>158</v>
      </c>
      <c r="L75" s="31"/>
      <c r="M75" s="127">
        <f>COUNTIFS(DOLUKADROLAR!$H$2:$H$988,C75,DOLUKADROLAR!$A$2:$A$988,"PROFESÖR")+COUNTIFS(DOLUKADROLAR!$H$2:$H$988,C75,DOLUKADROLAR!$A$2:$A$988,"DOÇENT")+COUNTIFS(DOLUKADROLAR!$H$2:$H$988,C75,DOLUKADROLAR!$A$2:$A$988,"DOKTOR ÖĞRETİM ÜYESİ")+COUNTIFS(DOLUKADROLAR!$H$2:$H$988,C75,DOLUKADROLAR!$A$2:$A$988,"DERSÖĞRETİM GÖREVLİSİ")+COUNTIFS(DOLUKADROLAR!$H$2:$H$988,C75,DOLUKADROLAR!$A$2:$A$988,"UYGÖĞRETİM GÖREVLİSİ")+COUNTIFS(DOLUKADROLAR!$H$2:$H$988,C75,DOLUKADROLAR!$A$2:$A$988,"ARAŞTIRMA GÖREVLİSİ")</f>
        <v>0</v>
      </c>
      <c r="N75" s="84" t="s">
        <v>158</v>
      </c>
      <c r="O75" s="107" t="s">
        <v>158</v>
      </c>
      <c r="P75" s="84" t="s">
        <v>158</v>
      </c>
      <c r="Q75" s="171" t="s">
        <v>158</v>
      </c>
      <c r="R75" s="85">
        <f>COUNTIFS(DOLUKADROLAR!$H$2:$H$988,C75,DOLUKADROLAR!$A$2:$A$988,"PROFESÖR")</f>
        <v>0</v>
      </c>
      <c r="S75" s="86">
        <f>COUNTIFS(AKTARIM!$C$2:$C$823,C75,AKTARIM!$D$2:$D$823,"PROFESÖR")</f>
        <v>0</v>
      </c>
      <c r="T75" s="87">
        <f>COUNTIFS(ILAN!$C$2:$C$816,C75,ILAN!$D$2:$D$816,"PROFESÖR")</f>
        <v>0</v>
      </c>
      <c r="U75" s="94" t="s">
        <v>158</v>
      </c>
      <c r="V75" s="85">
        <f>COUNTIFS(DOLUKADROLAR!$H$2:$H$988,C75,DOLUKADROLAR!$A$2:$A$988,"DOÇENT")</f>
        <v>0</v>
      </c>
      <c r="W75" s="86">
        <f>COUNTIFS(AKTARIM!$C$2:$C$823,C75,AKTARIM!$D$2:$D$823,"DOÇENT")</f>
        <v>0</v>
      </c>
      <c r="X75" s="87">
        <f>COUNTIFS(ILAN!$C$2:$C$816,C75,ILAN!$D$2:$D$816,"DOÇENT")</f>
        <v>0</v>
      </c>
      <c r="Y75" s="94" t="s">
        <v>158</v>
      </c>
      <c r="Z75" s="85">
        <f>COUNTIFS(DOLUKADROLAR!$H$2:$H$988,C75,DOLUKADROLAR!$A$2:$A$988,"DOKTOR ÖĞRETİM ÜYESİ")</f>
        <v>0</v>
      </c>
      <c r="AA75" s="86">
        <f>COUNTIFS(AKTARIM!$C$2:$C$823,C75,AKTARIM!$D$2:$D$823,"DOKTOR ÖĞRETİM ÜYESİ")</f>
        <v>0</v>
      </c>
      <c r="AB75" s="87">
        <f>COUNTIFS(ILAN!$C$2:$C$816,C75,ILAN!$D$2:$D$816,"DOKTOR ÖĞRETİM ÜYESİ")</f>
        <v>0</v>
      </c>
      <c r="AC75" s="94" t="s">
        <v>158</v>
      </c>
      <c r="AD75" s="85">
        <f>COUNTIFS(DOLUKADROLAR!$H$2:$H$988,C75,DOLUKADROLAR!$A$2:$A$988,"DERSÖĞRETİM GÖREVLİSİ")</f>
        <v>0</v>
      </c>
      <c r="AE75" s="86">
        <f>COUNTIFS(AKTARIM!$C$2:$C$823,C75,AKTARIM!$D$2:$D$823,"DERSÖĞRETİM GÖREVLİSİ")</f>
        <v>0</v>
      </c>
      <c r="AF75" s="87">
        <f>COUNTIFS(ILAN!$C$2:$C$816,C75,ILAN!$D$2:$D$816,"DERSÖĞRETİM GÖREVLİSİ")</f>
        <v>0</v>
      </c>
      <c r="AG75" s="94" t="s">
        <v>158</v>
      </c>
      <c r="AH75" s="89"/>
      <c r="AI75" s="86">
        <f>COUNTIFS(DOLUKADROLAR!$H$2:$H$988,C75,DOLUKADROLAR!$A$2:$A$988,"UYGÖĞRETİM GÖREVLİSİ")</f>
        <v>0</v>
      </c>
      <c r="AJ75" s="86">
        <f>COUNTIFS(AKTARIM!$C$2:$C$823,C75,AKTARIM!$D$2:$D$823,"UYGÖĞRETİM GÖREVLİSİ")</f>
        <v>0</v>
      </c>
      <c r="AK75" s="86">
        <f>COUNTIFS(ILAN!$C$2:$C$816,C75,ILAN!$D$2:$D$816,"UYGÖĞRETİM GÖREVLİSİ")</f>
        <v>0</v>
      </c>
      <c r="AL75" s="86">
        <f>COUNTIFS(DOLUKADROLAR!$H$2:$H$988,C75,DOLUKADROLAR!$A$2:$A$988,"ARAŞTIRMA GÖREVLİSİ")</f>
        <v>0</v>
      </c>
      <c r="AM75" s="86">
        <f>COUNTIFS(AKTARIM!$C$2:$C$823,C75,AKTARIM!$D$2:$D$823,"ARAŞTIRMA GÖREVLİSİ")</f>
        <v>0</v>
      </c>
      <c r="AN75" s="86">
        <f>COUNTIFS(ILAN!$C$2:$C$816,C75,ILAN!$D$2:$D$816,"ARAŞTIRMA GÖREVLİSİ")</f>
        <v>0</v>
      </c>
      <c r="AO75" s="90"/>
      <c r="AP75" s="91" t="s">
        <v>158</v>
      </c>
      <c r="AQ75" s="91" t="s">
        <v>158</v>
      </c>
      <c r="AR75" s="91" t="s">
        <v>158</v>
      </c>
      <c r="AS75" s="91" t="s">
        <v>158</v>
      </c>
      <c r="AT75" s="92" t="s">
        <v>158</v>
      </c>
      <c r="AU75" s="92" t="s">
        <v>158</v>
      </c>
      <c r="AV75" s="93"/>
      <c r="AW75" s="133">
        <f>COUNTIFS(NORMDUYURU!$C$2:$C$709,C75,NORMDUYURU!$D$2:$D$709,"PROFESÖR")</f>
        <v>0</v>
      </c>
      <c r="AX75" s="165">
        <f>COUNTIFS(NORMDISITALEP!$C$2:$C$847,C75,NORMDISITALEP!$D$2:$D$847,"PROFESÖR")</f>
        <v>0</v>
      </c>
      <c r="AY75" s="135" t="s">
        <v>158</v>
      </c>
      <c r="AZ75" s="133">
        <f>COUNTIFS(NORMDUYURU!$C$2:$C$709,C75,NORMDUYURU!$D$2:$D$709,"DOÇENT")</f>
        <v>0</v>
      </c>
      <c r="BA75" s="165">
        <f>COUNTIFS(NORMDISITALEP!$C$2:$C$847,C75,NORMDISITALEP!$D$2:$D$847,"DOÇENT")</f>
        <v>0</v>
      </c>
      <c r="BB75" s="135" t="s">
        <v>158</v>
      </c>
      <c r="BC75" s="133">
        <f>COUNTIFS(NORMDUYURU!$C$2:$C$709,C75,NORMDUYURU!$D$2:$D$709,"DOKTOR ÖĞRETİM ÜYESİ")</f>
        <v>0</v>
      </c>
      <c r="BD75" s="165">
        <f>COUNTIFS(NORMDISITALEP!$C$2:$C$847,C75,NORMDISITALEP!$D$2:$D$847,"DOKTOR ÖĞRETİM ÜYESİ")</f>
        <v>0</v>
      </c>
      <c r="BE75" s="135" t="s">
        <v>158</v>
      </c>
      <c r="BF75" s="133">
        <f>COUNTIFS(NORMDUYURU!$C$2:$C$709,C75,NORMDUYURU!$D$2:$D$709,"DERSÖĞRETİM GÖREVLİSİ")</f>
        <v>0</v>
      </c>
      <c r="BG75" s="165">
        <f>COUNTIFS(NORMDISITALEP!$C$2:$C$847,C75,NORMDISITALEP!$D$2:$D$847,"DERSÖĞRETİM GÖREVLİSİ")</f>
        <v>0</v>
      </c>
      <c r="BH75" s="135" t="s">
        <v>158</v>
      </c>
      <c r="BI75" s="123">
        <f>COUNTIFS(NORMDUYURU!$C$2:$C$709,C75,NORMDUYURU!$D$2:$D$709,"UYGÖĞRETİM GÖREVLİSİ")</f>
        <v>0</v>
      </c>
      <c r="BJ75" s="123">
        <f>COUNTIFS(NORMDUYURU!$C$2:$C$709,C75,NORMDUYURU!$D$2:$D$709,"ARAŞTIRMA GÖREVLİSİ")</f>
        <v>0</v>
      </c>
    </row>
    <row r="76" spans="1:62" s="5" customFormat="1" ht="124.5" customHeight="1">
      <c r="A76" s="111" t="s">
        <v>33</v>
      </c>
      <c r="B76" s="112" t="s">
        <v>37</v>
      </c>
      <c r="C76" s="113"/>
      <c r="D76" s="86">
        <f>COUNTIFS(DOLUKADROLAR!$G$2:$G$988,B76,DOLUKADROLAR!$A$2:$A$988,"PROFESÖR")+COUNTIFS(DOLUKADROLAR!$G$2:$G$988,B76,DOLUKADROLAR!$A$2:$A$988,"DOÇENT")+COUNTIFS(DOLUKADROLAR!$G$2:$G$988,B76,DOLUKADROLAR!$A$2:$A$988,"DOKTOR ÖĞRETİM ÜYESİ")</f>
        <v>0</v>
      </c>
      <c r="E76" s="86">
        <f>COUNTIFS(DOLUKADROLAR!$G$2:$G$988,B76,DOLUKADROLAR!$A$2:$A$988,"DERSÖĞRETİM GÖREVLİSİ")</f>
        <v>0</v>
      </c>
      <c r="F76" s="109">
        <f>IFERROR(VLOOKUP($B76,ASGARIOUVENORM!$B$2:$C$99,2,0),"")</f>
        <v>0</v>
      </c>
      <c r="G76" s="30" t="str">
        <f>IF(D76&gt;=$F76,"YOK","AÇIK VAR")</f>
        <v>YOK</v>
      </c>
      <c r="H76" s="86">
        <f>IFERROR(D76-$F76,0)</f>
        <v>0</v>
      </c>
      <c r="I76" s="109">
        <f>IFERROR(VLOOKUP($B76,ASGARIOUVENORM!$B$2:$D$99,3,0),"")</f>
        <v>0</v>
      </c>
      <c r="J76" s="30" t="str">
        <f>IF(D76+E76&gt;=$I76,"YOK","AÇIK VAR")</f>
        <v>YOK</v>
      </c>
      <c r="K76" s="86">
        <f>IFERROR(D76+E76-$I76,0)</f>
        <v>0</v>
      </c>
      <c r="L76" s="31"/>
      <c r="M76" s="127">
        <f>COUNTIFS(DOLUKADROLAR!$G$2:$G$988,B76,DOLUKADROLAR!$A$2:$A$988,"PROFESÖR")+COUNTIFS(DOLUKADROLAR!$G$2:$G$988,B76,DOLUKADROLAR!$A$2:$A$988,"DOÇENT")+COUNTIFS(DOLUKADROLAR!$G$2:$G$988,B76,DOLUKADROLAR!$A$2:$A$988,"DOKTOR ÖĞRETİM ÜYESİ")+COUNTIFS(DOLUKADROLAR!$G$2:$G$988,B76,DOLUKADROLAR!$A$2:$A$988,"DERSÖĞRETİM GÖREVLİSİ")+COUNTIFS(DOLUKADROLAR!$G$2:$G$988,B76,DOLUKADROLAR!$A$2:$A$988,"UYGÖĞRETİM GÖREVLİSİ")+COUNTIFS(DOLUKADROLAR!$G$2:$G$988,B76,DOLUKADROLAR!$A$2:$A$988,"ARAŞTIRMA GÖREVLİSİ")</f>
        <v>0</v>
      </c>
      <c r="N76" s="84">
        <f>ROUNDDOWN(((D76+E76)*2/3),0)</f>
        <v>0</v>
      </c>
      <c r="O76" s="107">
        <f>ROUNDDOWN(((D76+E76+T76+X76+AB76+AF76)*2/3),0)</f>
        <v>0</v>
      </c>
      <c r="P76" s="84">
        <f>ROUNDDOWN(((D76+E76+S76+T76+W76+X76+AA76+AB76+AE76+AF76)*2/3),0)</f>
        <v>0</v>
      </c>
      <c r="Q76" s="170">
        <f>ROUNDDOWN(((D76+E76+S76+T76+W76+X76+AA76+AB76+AE76+AF76+AW76+AZ76+BC76+BF76+AX76+BA76+BD76+BG76)*2/3),0)</f>
        <v>0</v>
      </c>
      <c r="R76" s="85">
        <f>COUNTIFS(DOLUKADROLAR!$G$2:$G$988,B76,DOLUKADROLAR!$A$2:$A$988,"PROFESÖR")</f>
        <v>0</v>
      </c>
      <c r="S76" s="86">
        <f>COUNTIFS(AKTARIM!$B$2:$B$823,B76,AKTARIM!$D$2:$D$823,"PROFESÖR")</f>
        <v>0</v>
      </c>
      <c r="T76" s="87">
        <f>COUNTIFS(ILAN!$B$2:$B$816,B76,ILAN!$D$2:$D$816,"PROFESÖR")</f>
        <v>0</v>
      </c>
      <c r="U76" s="128" t="str">
        <f>IF($R76+$T76&gt;$O76,"!","")</f>
        <v/>
      </c>
      <c r="V76" s="85">
        <f>COUNTIFS(DOLUKADROLAR!$G$2:$G$988,B76,DOLUKADROLAR!$A$2:$A$988,"DOÇENT")</f>
        <v>0</v>
      </c>
      <c r="W76" s="86">
        <f>COUNTIFS(AKTARIM!$B$2:$B$823,B76,AKTARIM!$D$2:$D$823,"DOÇENT")</f>
        <v>0</v>
      </c>
      <c r="X76" s="87">
        <f>COUNTIFS(ILAN!$B$2:$B$816,B76,ILAN!$D$2:$D$816,"DOÇENT")</f>
        <v>0</v>
      </c>
      <c r="Y76" s="128" t="str">
        <f>IF($V76+$X76&gt;$O76,"!","")</f>
        <v/>
      </c>
      <c r="Z76" s="85">
        <f>COUNTIFS(DOLUKADROLAR!$G$2:$G$988,B76,DOLUKADROLAR!$A$2:$A$988,"DOKTOR ÖĞRETİM ÜYESİ")</f>
        <v>0</v>
      </c>
      <c r="AA76" s="86">
        <f>COUNTIFS(AKTARIM!$B$2:$B$823,B76,AKTARIM!$D$2:$D$823,"DOKTOR ÖĞRETİM ÜYESİ")</f>
        <v>0</v>
      </c>
      <c r="AB76" s="87">
        <f>COUNTIFS(ILAN!$B$2:$B$816,B76,ILAN!$D$2:$D$816,"DOKTOR ÖĞRETİM ÜYESİ")</f>
        <v>0</v>
      </c>
      <c r="AC76" s="128" t="str">
        <f>IF($Z76+$AB76&gt;$O76,"!","")</f>
        <v/>
      </c>
      <c r="AD76" s="85">
        <f>COUNTIFS(DOLUKADROLAR!$G$2:$G$988,B76,DOLUKADROLAR!$A$2:$A$988,"DERSÖĞRETİM GÖREVLİSİ")</f>
        <v>0</v>
      </c>
      <c r="AE76" s="86">
        <f>COUNTIFS(AKTARIM!$B$2:$B$823,B76,AKTARIM!$D$2:$D$823,"DERSÖĞRETİM GÖREVLİSİ")</f>
        <v>0</v>
      </c>
      <c r="AF76" s="87">
        <f>COUNTIFS(ILAN!$B$2:$B$816,B76,ILAN!$D$2:$D$816,"DERSÖĞRETİM GÖREVLİSİ")</f>
        <v>0</v>
      </c>
      <c r="AG76" s="128" t="str">
        <f>IF($AD76+$AF76&gt;$O76,"!","")</f>
        <v/>
      </c>
      <c r="AH76" s="89"/>
      <c r="AI76" s="86">
        <f>COUNTIFS(DOLUKADROLAR!$G$2:$G$988,B76,DOLUKADROLAR!$A$2:$A$988,"UYGÖĞRETİM GÖREVLİSİ")</f>
        <v>0</v>
      </c>
      <c r="AJ76" s="86">
        <f>COUNTIFS(AKTARIM!$B$2:$B$823,B76,AKTARIM!$D$2:$D$823,"UYGÖĞRETİM GÖREVLİSİ")</f>
        <v>0</v>
      </c>
      <c r="AK76" s="86">
        <f>COUNTIFS(ILAN!$B$2:$B$816,B76,ILAN!$D$2:$D$816,"UYGÖĞRETİM GÖREVLİSİ")</f>
        <v>0</v>
      </c>
      <c r="AL76" s="86">
        <f>COUNTIFS(DOLUKADROLAR!$G$2:$G$988,B76,DOLUKADROLAR!$A$2:$A$988,"ARAŞTIRMA GÖREVLİSİ")</f>
        <v>0</v>
      </c>
      <c r="AM76" s="86">
        <f>COUNTIFS(AKTARIM!$B$2:$B$823,B76,AKTARIM!$D$2:$D$823,"ARAŞTIRMA GÖREVLİSİ")</f>
        <v>0</v>
      </c>
      <c r="AN76" s="86">
        <f>COUNTIFS(ILAN!$B$2:$B$816,B76,ILAN!$D$2:$D$816,"ARAŞTIRMA GÖREVLİSİ")</f>
        <v>0</v>
      </c>
      <c r="AO76" s="90"/>
      <c r="AP76" s="91">
        <f>IFERROR(VLOOKUP($B76,OGRENCISAYISI!$B$2:$F$103,2,0),"")</f>
        <v>0</v>
      </c>
      <c r="AQ76" s="91">
        <f>IFERROR(VLOOKUP($B76,OGRENCISAYISI!$B$2:$F$103,3,0),"")</f>
        <v>0</v>
      </c>
      <c r="AR76" s="91">
        <f>IFERROR(VLOOKUP($B76,OGRENCISAYISI!$B$2:$F$103,4,0),"")</f>
        <v>0</v>
      </c>
      <c r="AS76" s="91">
        <f>IFERROR(VLOOKUP($B76,OGRENCISAYISI!$B$2:$F$103,5,0),"")</f>
        <v>0</v>
      </c>
      <c r="AT76" s="92">
        <f>IFERROR(D76/AS76,0)</f>
        <v>0</v>
      </c>
      <c r="AU76" s="92">
        <f>IFERROR(M76/AS76,0)</f>
        <v>0</v>
      </c>
      <c r="AV76" s="93"/>
      <c r="AW76" s="133">
        <f>COUNTIFS(NORMDUYURU!$B$2:$B$709,B76,NORMDUYURU!$D$2:$D$709,"PROFESÖR")</f>
        <v>0</v>
      </c>
      <c r="AX76" s="165">
        <f>COUNTIFS(NORMDISITALEP!$B$2:$B$847,B76,NORMDISITALEP!$D$2:$D$847,"PROFESÖR")</f>
        <v>0</v>
      </c>
      <c r="AY76" s="134" t="str">
        <f>IF($R76+$S76+$T76+$AX76+$AW76&gt;$Q76,"!","")</f>
        <v/>
      </c>
      <c r="AZ76" s="133">
        <f>COUNTIFS(NORMDUYURU!$B$2:$B$709,B76,NORMDUYURU!$D$2:$D$709,"DOÇENT")</f>
        <v>0</v>
      </c>
      <c r="BA76" s="165">
        <f>COUNTIFS(NORMDISITALEP!$B$2:$B$847,B76,NORMDISITALEP!$D$2:$D$847,"DOÇENT")</f>
        <v>0</v>
      </c>
      <c r="BB76" s="134" t="str">
        <f>IF($V76+$W76+$X76+$BA76+$AZ76&gt;$Q76,"!","")</f>
        <v/>
      </c>
      <c r="BC76" s="133">
        <f>COUNTIFS(NORMDUYURU!$B$2:$B$709,B76,NORMDUYURU!$D$2:$D$709,"DOKTOR ÖĞRETİM ÜYESİ")</f>
        <v>0</v>
      </c>
      <c r="BD76" s="165">
        <f>COUNTIFS(NORMDISITALEP!$B$2:$B$847,B76,NORMDISITALEP!$D$2:$D$847,"DOKTOR ÖĞRETİM ÜYESİ")</f>
        <v>0</v>
      </c>
      <c r="BE76" s="134" t="str">
        <f>IF($Z76+$AA76+$AB76+$BD76+$BC76&gt;$Q76,"!","")</f>
        <v/>
      </c>
      <c r="BF76" s="133">
        <f>COUNTIFS(NORMDUYURU!$B$2:$B$709,B76,NORMDUYURU!$D$2:$D$709,"DERSÖĞRETİM GÖREVLİSİ")</f>
        <v>0</v>
      </c>
      <c r="BG76" s="165">
        <f>COUNTIFS(NORMDISITALEP!$B$2:$B$847,B76,NORMDISITALEP!$D$2:$D$847,"DERSÖĞRETİM GÖREVLİSİ")</f>
        <v>0</v>
      </c>
      <c r="BH76" s="134" t="str">
        <f>IF($AD76+$AE76+$AF76+$BG76+$BF76&gt;$Q76,"!","")</f>
        <v/>
      </c>
      <c r="BI76" s="123">
        <f>COUNTIFS(NORMDUYURU!$B$2:$B$709,B76,NORMDUYURU!$D$2:$D$709,"UYGÖĞRETİM GÖREVLİSİ")</f>
        <v>0</v>
      </c>
      <c r="BJ76" s="123">
        <f>COUNTIFS(NORMDUYURU!$B$2:$B$709,B76,NORMDUYURU!$D$2:$D$709,"ARAŞTIRMA GÖREVLİSİ")</f>
        <v>0</v>
      </c>
    </row>
    <row r="77" spans="1:62" s="5" customFormat="1" ht="124.5" customHeight="1">
      <c r="A77" s="111"/>
      <c r="B77" s="112"/>
      <c r="C77" s="113" t="s">
        <v>38</v>
      </c>
      <c r="D77" s="86">
        <f>COUNTIFS(DOLUKADROLAR!$H$2:$H$988,C77,DOLUKADROLAR!$A$2:$A$988,"PROFESÖR")+COUNTIFS(DOLUKADROLAR!$H$2:$H$988,C77,DOLUKADROLAR!$A$2:$A$988,"DOÇENT")+COUNTIFS(DOLUKADROLAR!$H$2:$H$988,C77,DOLUKADROLAR!$A$2:$A$988,"DOKTOR ÖĞRETİM ÜYESİ")</f>
        <v>0</v>
      </c>
      <c r="E77" s="86">
        <f>COUNTIFS(DOLUKADROLAR!$H$2:$H$988,C77,DOLUKADROLAR!$A$2:$A$988,"DERSÖĞRETİM GÖREVLİSİ")</f>
        <v>0</v>
      </c>
      <c r="F77" s="109" t="s">
        <v>158</v>
      </c>
      <c r="G77" s="30" t="s">
        <v>158</v>
      </c>
      <c r="H77" s="86" t="s">
        <v>158</v>
      </c>
      <c r="I77" s="109" t="s">
        <v>158</v>
      </c>
      <c r="J77" s="30" t="s">
        <v>158</v>
      </c>
      <c r="K77" s="86" t="s">
        <v>158</v>
      </c>
      <c r="L77" s="31"/>
      <c r="M77" s="127">
        <f>COUNTIFS(DOLUKADROLAR!$H$2:$H$988,C77,DOLUKADROLAR!$A$2:$A$988,"PROFESÖR")+COUNTIFS(DOLUKADROLAR!$H$2:$H$988,C77,DOLUKADROLAR!$A$2:$A$988,"DOÇENT")+COUNTIFS(DOLUKADROLAR!$H$2:$H$988,C77,DOLUKADROLAR!$A$2:$A$988,"DOKTOR ÖĞRETİM ÜYESİ")+COUNTIFS(DOLUKADROLAR!$H$2:$H$988,C77,DOLUKADROLAR!$A$2:$A$988,"DERSÖĞRETİM GÖREVLİSİ")+COUNTIFS(DOLUKADROLAR!$H$2:$H$988,C77,DOLUKADROLAR!$A$2:$A$988,"UYGÖĞRETİM GÖREVLİSİ")+COUNTIFS(DOLUKADROLAR!$H$2:$H$988,C77,DOLUKADROLAR!$A$2:$A$988,"ARAŞTIRMA GÖREVLİSİ")</f>
        <v>0</v>
      </c>
      <c r="N77" s="84" t="s">
        <v>158</v>
      </c>
      <c r="O77" s="107" t="s">
        <v>158</v>
      </c>
      <c r="P77" s="84" t="s">
        <v>158</v>
      </c>
      <c r="Q77" s="171" t="s">
        <v>158</v>
      </c>
      <c r="R77" s="85">
        <f>COUNTIFS(DOLUKADROLAR!$H$2:$H$988,C77,DOLUKADROLAR!$A$2:$A$988,"PROFESÖR")</f>
        <v>0</v>
      </c>
      <c r="S77" s="86">
        <f>COUNTIFS(AKTARIM!$C$2:$C$823,C77,AKTARIM!$D$2:$D$823,"PROFESÖR")</f>
        <v>0</v>
      </c>
      <c r="T77" s="87">
        <f>COUNTIFS(ILAN!$C$2:$C$816,C77,ILAN!$D$2:$D$816,"PROFESÖR")</f>
        <v>0</v>
      </c>
      <c r="U77" s="94" t="s">
        <v>158</v>
      </c>
      <c r="V77" s="85">
        <f>COUNTIFS(DOLUKADROLAR!$H$2:$H$988,C77,DOLUKADROLAR!$A$2:$A$988,"DOÇENT")</f>
        <v>0</v>
      </c>
      <c r="W77" s="86">
        <f>COUNTIFS(AKTARIM!$C$2:$C$823,C77,AKTARIM!$D$2:$D$823,"DOÇENT")</f>
        <v>0</v>
      </c>
      <c r="X77" s="87">
        <f>COUNTIFS(ILAN!$C$2:$C$816,C77,ILAN!$D$2:$D$816,"DOÇENT")</f>
        <v>0</v>
      </c>
      <c r="Y77" s="94" t="s">
        <v>158</v>
      </c>
      <c r="Z77" s="85">
        <f>COUNTIFS(DOLUKADROLAR!$H$2:$H$988,C77,DOLUKADROLAR!$A$2:$A$988,"DOKTOR ÖĞRETİM ÜYESİ")</f>
        <v>0</v>
      </c>
      <c r="AA77" s="86">
        <f>COUNTIFS(AKTARIM!$C$2:$C$823,C77,AKTARIM!$D$2:$D$823,"DOKTOR ÖĞRETİM ÜYESİ")</f>
        <v>0</v>
      </c>
      <c r="AB77" s="87">
        <f>COUNTIFS(ILAN!$C$2:$C$816,C77,ILAN!$D$2:$D$816,"DOKTOR ÖĞRETİM ÜYESİ")</f>
        <v>0</v>
      </c>
      <c r="AC77" s="94" t="s">
        <v>158</v>
      </c>
      <c r="AD77" s="85">
        <f>COUNTIFS(DOLUKADROLAR!$H$2:$H$988,C77,DOLUKADROLAR!$A$2:$A$988,"DERSÖĞRETİM GÖREVLİSİ")</f>
        <v>0</v>
      </c>
      <c r="AE77" s="86">
        <f>COUNTIFS(AKTARIM!$C$2:$C$823,C77,AKTARIM!$D$2:$D$823,"DERSÖĞRETİM GÖREVLİSİ")</f>
        <v>0</v>
      </c>
      <c r="AF77" s="87">
        <f>COUNTIFS(ILAN!$C$2:$C$816,C77,ILAN!$D$2:$D$816,"DERSÖĞRETİM GÖREVLİSİ")</f>
        <v>0</v>
      </c>
      <c r="AG77" s="94" t="s">
        <v>158</v>
      </c>
      <c r="AH77" s="89"/>
      <c r="AI77" s="86">
        <f>COUNTIFS(DOLUKADROLAR!$H$2:$H$988,C77,DOLUKADROLAR!$A$2:$A$988,"UYGÖĞRETİM GÖREVLİSİ")</f>
        <v>0</v>
      </c>
      <c r="AJ77" s="86">
        <f>COUNTIFS(AKTARIM!$C$2:$C$823,C77,AKTARIM!$D$2:$D$823,"UYGÖĞRETİM GÖREVLİSİ")</f>
        <v>0</v>
      </c>
      <c r="AK77" s="86">
        <f>COUNTIFS(ILAN!$C$2:$C$816,C77,ILAN!$D$2:$D$816,"UYGÖĞRETİM GÖREVLİSİ")</f>
        <v>0</v>
      </c>
      <c r="AL77" s="86">
        <f>COUNTIFS(DOLUKADROLAR!$H$2:$H$988,C77,DOLUKADROLAR!$A$2:$A$988,"ARAŞTIRMA GÖREVLİSİ")</f>
        <v>0</v>
      </c>
      <c r="AM77" s="86">
        <f>COUNTIFS(AKTARIM!$C$2:$C$823,C77,AKTARIM!$D$2:$D$823,"ARAŞTIRMA GÖREVLİSİ")</f>
        <v>0</v>
      </c>
      <c r="AN77" s="86">
        <f>COUNTIFS(ILAN!$C$2:$C$816,C77,ILAN!$D$2:$D$816,"ARAŞTIRMA GÖREVLİSİ")</f>
        <v>0</v>
      </c>
      <c r="AO77" s="90"/>
      <c r="AP77" s="91" t="s">
        <v>158</v>
      </c>
      <c r="AQ77" s="91" t="s">
        <v>158</v>
      </c>
      <c r="AR77" s="91" t="s">
        <v>158</v>
      </c>
      <c r="AS77" s="91" t="s">
        <v>158</v>
      </c>
      <c r="AT77" s="92" t="s">
        <v>158</v>
      </c>
      <c r="AU77" s="92" t="s">
        <v>158</v>
      </c>
      <c r="AV77" s="93"/>
      <c r="AW77" s="133">
        <f>COUNTIFS(NORMDUYURU!$C$2:$C$709,C77,NORMDUYURU!$D$2:$D$709,"PROFESÖR")</f>
        <v>0</v>
      </c>
      <c r="AX77" s="165">
        <f>COUNTIFS(NORMDISITALEP!$C$2:$C$847,C77,NORMDISITALEP!$D$2:$D$847,"PROFESÖR")</f>
        <v>0</v>
      </c>
      <c r="AY77" s="135" t="s">
        <v>158</v>
      </c>
      <c r="AZ77" s="133">
        <f>COUNTIFS(NORMDUYURU!$C$2:$C$709,C77,NORMDUYURU!$D$2:$D$709,"DOÇENT")</f>
        <v>0</v>
      </c>
      <c r="BA77" s="165">
        <f>COUNTIFS(NORMDISITALEP!$C$2:$C$847,C77,NORMDISITALEP!$D$2:$D$847,"DOÇENT")</f>
        <v>0</v>
      </c>
      <c r="BB77" s="135" t="s">
        <v>158</v>
      </c>
      <c r="BC77" s="133">
        <f>COUNTIFS(NORMDUYURU!$C$2:$C$709,C77,NORMDUYURU!$D$2:$D$709,"DOKTOR ÖĞRETİM ÜYESİ")</f>
        <v>0</v>
      </c>
      <c r="BD77" s="165">
        <f>COUNTIFS(NORMDISITALEP!$C$2:$C$847,C77,NORMDISITALEP!$D$2:$D$847,"DOKTOR ÖĞRETİM ÜYESİ")</f>
        <v>0</v>
      </c>
      <c r="BE77" s="135" t="s">
        <v>158</v>
      </c>
      <c r="BF77" s="133">
        <f>COUNTIFS(NORMDUYURU!$C$2:$C$709,C77,NORMDUYURU!$D$2:$D$709,"DERSÖĞRETİM GÖREVLİSİ")</f>
        <v>0</v>
      </c>
      <c r="BG77" s="165">
        <f>COUNTIFS(NORMDISITALEP!$C$2:$C$847,C77,NORMDISITALEP!$D$2:$D$847,"DERSÖĞRETİM GÖREVLİSİ")</f>
        <v>0</v>
      </c>
      <c r="BH77" s="135" t="s">
        <v>158</v>
      </c>
      <c r="BI77" s="123">
        <f>COUNTIFS(NORMDUYURU!$C$2:$C$709,C77,NORMDUYURU!$D$2:$D$709,"UYGÖĞRETİM GÖREVLİSİ")</f>
        <v>0</v>
      </c>
      <c r="BJ77" s="123">
        <f>COUNTIFS(NORMDUYURU!$C$2:$C$709,C77,NORMDUYURU!$D$2:$D$709,"ARAŞTIRMA GÖREVLİSİ")</f>
        <v>0</v>
      </c>
    </row>
    <row r="78" spans="1:62" s="5" customFormat="1" ht="124.5" customHeight="1">
      <c r="A78" s="111"/>
      <c r="B78" s="112"/>
      <c r="C78" s="113" t="s">
        <v>51</v>
      </c>
      <c r="D78" s="86">
        <f>COUNTIFS(DOLUKADROLAR!$H$2:$H$988,C78,DOLUKADROLAR!$A$2:$A$988,"PROFESÖR")+COUNTIFS(DOLUKADROLAR!$H$2:$H$988,C78,DOLUKADROLAR!$A$2:$A$988,"DOÇENT")+COUNTIFS(DOLUKADROLAR!$H$2:$H$988,C78,DOLUKADROLAR!$A$2:$A$988,"DOKTOR ÖĞRETİM ÜYESİ")</f>
        <v>0</v>
      </c>
      <c r="E78" s="86">
        <f>COUNTIFS(DOLUKADROLAR!$H$2:$H$988,C78,DOLUKADROLAR!$A$2:$A$988,"DERSÖĞRETİM GÖREVLİSİ")</f>
        <v>0</v>
      </c>
      <c r="F78" s="109" t="s">
        <v>158</v>
      </c>
      <c r="G78" s="30" t="s">
        <v>158</v>
      </c>
      <c r="H78" s="86" t="s">
        <v>158</v>
      </c>
      <c r="I78" s="109" t="s">
        <v>158</v>
      </c>
      <c r="J78" s="30" t="s">
        <v>158</v>
      </c>
      <c r="K78" s="86" t="s">
        <v>158</v>
      </c>
      <c r="L78" s="31"/>
      <c r="M78" s="127">
        <f>COUNTIFS(DOLUKADROLAR!$H$2:$H$988,C78,DOLUKADROLAR!$A$2:$A$988,"PROFESÖR")+COUNTIFS(DOLUKADROLAR!$H$2:$H$988,C78,DOLUKADROLAR!$A$2:$A$988,"DOÇENT")+COUNTIFS(DOLUKADROLAR!$H$2:$H$988,C78,DOLUKADROLAR!$A$2:$A$988,"DOKTOR ÖĞRETİM ÜYESİ")+COUNTIFS(DOLUKADROLAR!$H$2:$H$988,C78,DOLUKADROLAR!$A$2:$A$988,"DERSÖĞRETİM GÖREVLİSİ")+COUNTIFS(DOLUKADROLAR!$H$2:$H$988,C78,DOLUKADROLAR!$A$2:$A$988,"UYGÖĞRETİM GÖREVLİSİ")+COUNTIFS(DOLUKADROLAR!$H$2:$H$988,C78,DOLUKADROLAR!$A$2:$A$988,"ARAŞTIRMA GÖREVLİSİ")</f>
        <v>0</v>
      </c>
      <c r="N78" s="84" t="s">
        <v>158</v>
      </c>
      <c r="O78" s="107" t="s">
        <v>158</v>
      </c>
      <c r="P78" s="84" t="s">
        <v>158</v>
      </c>
      <c r="Q78" s="171" t="s">
        <v>158</v>
      </c>
      <c r="R78" s="85">
        <f>COUNTIFS(DOLUKADROLAR!$H$2:$H$988,C78,DOLUKADROLAR!$A$2:$A$988,"PROFESÖR")</f>
        <v>0</v>
      </c>
      <c r="S78" s="86">
        <f>COUNTIFS(AKTARIM!$C$2:$C$823,C78,AKTARIM!$D$2:$D$823,"PROFESÖR")</f>
        <v>0</v>
      </c>
      <c r="T78" s="87">
        <f>COUNTIFS(ILAN!$C$2:$C$816,C78,ILAN!$D$2:$D$816,"PROFESÖR")</f>
        <v>0</v>
      </c>
      <c r="U78" s="94" t="s">
        <v>158</v>
      </c>
      <c r="V78" s="85">
        <f>COUNTIFS(DOLUKADROLAR!$H$2:$H$988,C78,DOLUKADROLAR!$A$2:$A$988,"DOÇENT")</f>
        <v>0</v>
      </c>
      <c r="W78" s="86">
        <f>COUNTIFS(AKTARIM!$C$2:$C$823,C78,AKTARIM!$D$2:$D$823,"DOÇENT")</f>
        <v>0</v>
      </c>
      <c r="X78" s="87">
        <f>COUNTIFS(ILAN!$C$2:$C$816,C78,ILAN!$D$2:$D$816,"DOÇENT")</f>
        <v>0</v>
      </c>
      <c r="Y78" s="94" t="s">
        <v>158</v>
      </c>
      <c r="Z78" s="85">
        <f>COUNTIFS(DOLUKADROLAR!$H$2:$H$988,C78,DOLUKADROLAR!$A$2:$A$988,"DOKTOR ÖĞRETİM ÜYESİ")</f>
        <v>0</v>
      </c>
      <c r="AA78" s="86">
        <f>COUNTIFS(AKTARIM!$C$2:$C$823,C78,AKTARIM!$D$2:$D$823,"DOKTOR ÖĞRETİM ÜYESİ")</f>
        <v>0</v>
      </c>
      <c r="AB78" s="87">
        <f>COUNTIFS(ILAN!$C$2:$C$816,C78,ILAN!$D$2:$D$816,"DOKTOR ÖĞRETİM ÜYESİ")</f>
        <v>0</v>
      </c>
      <c r="AC78" s="94" t="s">
        <v>158</v>
      </c>
      <c r="AD78" s="85">
        <f>COUNTIFS(DOLUKADROLAR!$H$2:$H$988,C78,DOLUKADROLAR!$A$2:$A$988,"DERSÖĞRETİM GÖREVLİSİ")</f>
        <v>0</v>
      </c>
      <c r="AE78" s="86">
        <f>COUNTIFS(AKTARIM!$C$2:$C$823,C78,AKTARIM!$D$2:$D$823,"DERSÖĞRETİM GÖREVLİSİ")</f>
        <v>0</v>
      </c>
      <c r="AF78" s="87">
        <f>COUNTIFS(ILAN!$C$2:$C$816,C78,ILAN!$D$2:$D$816,"DERSÖĞRETİM GÖREVLİSİ")</f>
        <v>0</v>
      </c>
      <c r="AG78" s="94" t="s">
        <v>158</v>
      </c>
      <c r="AH78" s="89"/>
      <c r="AI78" s="86">
        <f>COUNTIFS(DOLUKADROLAR!$H$2:$H$988,C78,DOLUKADROLAR!$A$2:$A$988,"UYGÖĞRETİM GÖREVLİSİ")</f>
        <v>0</v>
      </c>
      <c r="AJ78" s="86">
        <f>COUNTIFS(AKTARIM!$C$2:$C$823,C78,AKTARIM!$D$2:$D$823,"UYGÖĞRETİM GÖREVLİSİ")</f>
        <v>0</v>
      </c>
      <c r="AK78" s="86">
        <f>COUNTIFS(ILAN!$C$2:$C$816,C78,ILAN!$D$2:$D$816,"UYGÖĞRETİM GÖREVLİSİ")</f>
        <v>0</v>
      </c>
      <c r="AL78" s="86">
        <f>COUNTIFS(DOLUKADROLAR!$H$2:$H$988,C78,DOLUKADROLAR!$A$2:$A$988,"ARAŞTIRMA GÖREVLİSİ")</f>
        <v>0</v>
      </c>
      <c r="AM78" s="86">
        <f>COUNTIFS(AKTARIM!$C$2:$C$823,C78,AKTARIM!$D$2:$D$823,"ARAŞTIRMA GÖREVLİSİ")</f>
        <v>0</v>
      </c>
      <c r="AN78" s="86">
        <f>COUNTIFS(ILAN!$C$2:$C$816,C78,ILAN!$D$2:$D$816,"ARAŞTIRMA GÖREVLİSİ")</f>
        <v>0</v>
      </c>
      <c r="AO78" s="90"/>
      <c r="AP78" s="91" t="s">
        <v>158</v>
      </c>
      <c r="AQ78" s="91" t="s">
        <v>158</v>
      </c>
      <c r="AR78" s="91" t="s">
        <v>158</v>
      </c>
      <c r="AS78" s="91" t="s">
        <v>158</v>
      </c>
      <c r="AT78" s="92" t="s">
        <v>158</v>
      </c>
      <c r="AU78" s="92" t="s">
        <v>158</v>
      </c>
      <c r="AV78" s="93"/>
      <c r="AW78" s="133">
        <f>COUNTIFS(NORMDUYURU!$C$2:$C$709,C78,NORMDUYURU!$D$2:$D$709,"PROFESÖR")</f>
        <v>0</v>
      </c>
      <c r="AX78" s="165">
        <f>COUNTIFS(NORMDISITALEP!$C$2:$C$847,C78,NORMDISITALEP!$D$2:$D$847,"PROFESÖR")</f>
        <v>0</v>
      </c>
      <c r="AY78" s="135" t="s">
        <v>158</v>
      </c>
      <c r="AZ78" s="133">
        <f>COUNTIFS(NORMDUYURU!$C$2:$C$709,C78,NORMDUYURU!$D$2:$D$709,"DOÇENT")</f>
        <v>0</v>
      </c>
      <c r="BA78" s="165">
        <f>COUNTIFS(NORMDISITALEP!$C$2:$C$847,C78,NORMDISITALEP!$D$2:$D$847,"DOÇENT")</f>
        <v>0</v>
      </c>
      <c r="BB78" s="135" t="s">
        <v>158</v>
      </c>
      <c r="BC78" s="133">
        <f>COUNTIFS(NORMDUYURU!$C$2:$C$709,C78,NORMDUYURU!$D$2:$D$709,"DOKTOR ÖĞRETİM ÜYESİ")</f>
        <v>0</v>
      </c>
      <c r="BD78" s="165">
        <f>COUNTIFS(NORMDISITALEP!$C$2:$C$847,C78,NORMDISITALEP!$D$2:$D$847,"DOKTOR ÖĞRETİM ÜYESİ")</f>
        <v>0</v>
      </c>
      <c r="BE78" s="135" t="s">
        <v>158</v>
      </c>
      <c r="BF78" s="133">
        <f>COUNTIFS(NORMDUYURU!$C$2:$C$709,C78,NORMDUYURU!$D$2:$D$709,"DERSÖĞRETİM GÖREVLİSİ")</f>
        <v>0</v>
      </c>
      <c r="BG78" s="165">
        <f>COUNTIFS(NORMDISITALEP!$C$2:$C$847,C78,NORMDISITALEP!$D$2:$D$847,"DERSÖĞRETİM GÖREVLİSİ")</f>
        <v>0</v>
      </c>
      <c r="BH78" s="135" t="s">
        <v>158</v>
      </c>
      <c r="BI78" s="123">
        <f>COUNTIFS(NORMDUYURU!$C$2:$C$709,C78,NORMDUYURU!$D$2:$D$709,"UYGÖĞRETİM GÖREVLİSİ")</f>
        <v>0</v>
      </c>
      <c r="BJ78" s="123">
        <f>COUNTIFS(NORMDUYURU!$C$2:$C$709,C78,NORMDUYURU!$D$2:$D$709,"ARAŞTIRMA GÖREVLİSİ")</f>
        <v>0</v>
      </c>
    </row>
    <row r="79" spans="1:62" s="5" customFormat="1" ht="124.5" customHeight="1">
      <c r="A79" s="111"/>
      <c r="B79" s="112"/>
      <c r="C79" s="113" t="s">
        <v>88</v>
      </c>
      <c r="D79" s="86">
        <f>COUNTIFS(DOLUKADROLAR!$H$2:$H$988,C79,DOLUKADROLAR!$A$2:$A$988,"PROFESÖR")+COUNTIFS(DOLUKADROLAR!$H$2:$H$988,C79,DOLUKADROLAR!$A$2:$A$988,"DOÇENT")+COUNTIFS(DOLUKADROLAR!$H$2:$H$988,C79,DOLUKADROLAR!$A$2:$A$988,"DOKTOR ÖĞRETİM ÜYESİ")</f>
        <v>0</v>
      </c>
      <c r="E79" s="86">
        <f>COUNTIFS(DOLUKADROLAR!$H$2:$H$988,C79,DOLUKADROLAR!$A$2:$A$988,"DERSÖĞRETİM GÖREVLİSİ")</f>
        <v>0</v>
      </c>
      <c r="F79" s="109" t="s">
        <v>158</v>
      </c>
      <c r="G79" s="30" t="s">
        <v>158</v>
      </c>
      <c r="H79" s="86" t="s">
        <v>158</v>
      </c>
      <c r="I79" s="109" t="s">
        <v>158</v>
      </c>
      <c r="J79" s="30" t="s">
        <v>158</v>
      </c>
      <c r="K79" s="86" t="s">
        <v>158</v>
      </c>
      <c r="L79" s="31"/>
      <c r="M79" s="127">
        <f>COUNTIFS(DOLUKADROLAR!$H$2:$H$988,C79,DOLUKADROLAR!$A$2:$A$988,"PROFESÖR")+COUNTIFS(DOLUKADROLAR!$H$2:$H$988,C79,DOLUKADROLAR!$A$2:$A$988,"DOÇENT")+COUNTIFS(DOLUKADROLAR!$H$2:$H$988,C79,DOLUKADROLAR!$A$2:$A$988,"DOKTOR ÖĞRETİM ÜYESİ")+COUNTIFS(DOLUKADROLAR!$H$2:$H$988,C79,DOLUKADROLAR!$A$2:$A$988,"DERSÖĞRETİM GÖREVLİSİ")+COUNTIFS(DOLUKADROLAR!$H$2:$H$988,C79,DOLUKADROLAR!$A$2:$A$988,"UYGÖĞRETİM GÖREVLİSİ")+COUNTIFS(DOLUKADROLAR!$H$2:$H$988,C79,DOLUKADROLAR!$A$2:$A$988,"ARAŞTIRMA GÖREVLİSİ")</f>
        <v>0</v>
      </c>
      <c r="N79" s="84" t="s">
        <v>158</v>
      </c>
      <c r="O79" s="107" t="s">
        <v>158</v>
      </c>
      <c r="P79" s="84" t="s">
        <v>158</v>
      </c>
      <c r="Q79" s="171" t="s">
        <v>158</v>
      </c>
      <c r="R79" s="85">
        <f>COUNTIFS(DOLUKADROLAR!$H$2:$H$988,C79,DOLUKADROLAR!$A$2:$A$988,"PROFESÖR")</f>
        <v>0</v>
      </c>
      <c r="S79" s="86">
        <f>COUNTIFS(AKTARIM!$C$2:$C$823,C79,AKTARIM!$D$2:$D$823,"PROFESÖR")</f>
        <v>0</v>
      </c>
      <c r="T79" s="87">
        <f>COUNTIFS(ILAN!$C$2:$C$816,C79,ILAN!$D$2:$D$816,"PROFESÖR")</f>
        <v>0</v>
      </c>
      <c r="U79" s="94" t="s">
        <v>158</v>
      </c>
      <c r="V79" s="85">
        <f>COUNTIFS(DOLUKADROLAR!$H$2:$H$988,C79,DOLUKADROLAR!$A$2:$A$988,"DOÇENT")</f>
        <v>0</v>
      </c>
      <c r="W79" s="86">
        <f>COUNTIFS(AKTARIM!$C$2:$C$823,C79,AKTARIM!$D$2:$D$823,"DOÇENT")</f>
        <v>0</v>
      </c>
      <c r="X79" s="87">
        <f>COUNTIFS(ILAN!$C$2:$C$816,C79,ILAN!$D$2:$D$816,"DOÇENT")</f>
        <v>0</v>
      </c>
      <c r="Y79" s="94" t="s">
        <v>158</v>
      </c>
      <c r="Z79" s="85">
        <f>COUNTIFS(DOLUKADROLAR!$H$2:$H$988,C79,DOLUKADROLAR!$A$2:$A$988,"DOKTOR ÖĞRETİM ÜYESİ")</f>
        <v>0</v>
      </c>
      <c r="AA79" s="86">
        <f>COUNTIFS(AKTARIM!$C$2:$C$823,C79,AKTARIM!$D$2:$D$823,"DOKTOR ÖĞRETİM ÜYESİ")</f>
        <v>0</v>
      </c>
      <c r="AB79" s="87">
        <f>COUNTIFS(ILAN!$C$2:$C$816,C79,ILAN!$D$2:$D$816,"DOKTOR ÖĞRETİM ÜYESİ")</f>
        <v>0</v>
      </c>
      <c r="AC79" s="94" t="s">
        <v>158</v>
      </c>
      <c r="AD79" s="85">
        <f>COUNTIFS(DOLUKADROLAR!$H$2:$H$988,C79,DOLUKADROLAR!$A$2:$A$988,"DERSÖĞRETİM GÖREVLİSİ")</f>
        <v>0</v>
      </c>
      <c r="AE79" s="86">
        <f>COUNTIFS(AKTARIM!$C$2:$C$823,C79,AKTARIM!$D$2:$D$823,"DERSÖĞRETİM GÖREVLİSİ")</f>
        <v>0</v>
      </c>
      <c r="AF79" s="87">
        <f>COUNTIFS(ILAN!$C$2:$C$816,C79,ILAN!$D$2:$D$816,"DERSÖĞRETİM GÖREVLİSİ")</f>
        <v>0</v>
      </c>
      <c r="AG79" s="94" t="s">
        <v>158</v>
      </c>
      <c r="AH79" s="89"/>
      <c r="AI79" s="86">
        <f>COUNTIFS(DOLUKADROLAR!$H$2:$H$988,C79,DOLUKADROLAR!$A$2:$A$988,"UYGÖĞRETİM GÖREVLİSİ")</f>
        <v>0</v>
      </c>
      <c r="AJ79" s="86">
        <f>COUNTIFS(AKTARIM!$C$2:$C$823,C79,AKTARIM!$D$2:$D$823,"UYGÖĞRETİM GÖREVLİSİ")</f>
        <v>0</v>
      </c>
      <c r="AK79" s="86">
        <f>COUNTIFS(ILAN!$C$2:$C$816,C79,ILAN!$D$2:$D$816,"UYGÖĞRETİM GÖREVLİSİ")</f>
        <v>0</v>
      </c>
      <c r="AL79" s="86">
        <f>COUNTIFS(DOLUKADROLAR!$H$2:$H$988,C79,DOLUKADROLAR!$A$2:$A$988,"ARAŞTIRMA GÖREVLİSİ")</f>
        <v>0</v>
      </c>
      <c r="AM79" s="86">
        <f>COUNTIFS(AKTARIM!$C$2:$C$823,C79,AKTARIM!$D$2:$D$823,"ARAŞTIRMA GÖREVLİSİ")</f>
        <v>0</v>
      </c>
      <c r="AN79" s="86">
        <f>COUNTIFS(ILAN!$C$2:$C$816,C79,ILAN!$D$2:$D$816,"ARAŞTIRMA GÖREVLİSİ")</f>
        <v>0</v>
      </c>
      <c r="AO79" s="90"/>
      <c r="AP79" s="91" t="s">
        <v>158</v>
      </c>
      <c r="AQ79" s="91" t="s">
        <v>158</v>
      </c>
      <c r="AR79" s="91" t="s">
        <v>158</v>
      </c>
      <c r="AS79" s="91" t="s">
        <v>158</v>
      </c>
      <c r="AT79" s="92" t="s">
        <v>158</v>
      </c>
      <c r="AU79" s="92" t="s">
        <v>158</v>
      </c>
      <c r="AV79" s="93"/>
      <c r="AW79" s="133">
        <f>COUNTIFS(NORMDUYURU!$C$2:$C$709,C79,NORMDUYURU!$D$2:$D$709,"PROFESÖR")</f>
        <v>0</v>
      </c>
      <c r="AX79" s="165">
        <f>COUNTIFS(NORMDISITALEP!$C$2:$C$847,C79,NORMDISITALEP!$D$2:$D$847,"PROFESÖR")</f>
        <v>0</v>
      </c>
      <c r="AY79" s="135" t="s">
        <v>158</v>
      </c>
      <c r="AZ79" s="133">
        <f>COUNTIFS(NORMDUYURU!$C$2:$C$709,C79,NORMDUYURU!$D$2:$D$709,"DOÇENT")</f>
        <v>0</v>
      </c>
      <c r="BA79" s="165">
        <f>COUNTIFS(NORMDISITALEP!$C$2:$C$847,C79,NORMDISITALEP!$D$2:$D$847,"DOÇENT")</f>
        <v>0</v>
      </c>
      <c r="BB79" s="135" t="s">
        <v>158</v>
      </c>
      <c r="BC79" s="133">
        <f>COUNTIFS(NORMDUYURU!$C$2:$C$709,C79,NORMDUYURU!$D$2:$D$709,"DOKTOR ÖĞRETİM ÜYESİ")</f>
        <v>0</v>
      </c>
      <c r="BD79" s="165">
        <f>COUNTIFS(NORMDISITALEP!$C$2:$C$847,C79,NORMDISITALEP!$D$2:$D$847,"DOKTOR ÖĞRETİM ÜYESİ")</f>
        <v>0</v>
      </c>
      <c r="BE79" s="135" t="s">
        <v>158</v>
      </c>
      <c r="BF79" s="133">
        <f>COUNTIFS(NORMDUYURU!$C$2:$C$709,C79,NORMDUYURU!$D$2:$D$709,"DERSÖĞRETİM GÖREVLİSİ")</f>
        <v>0</v>
      </c>
      <c r="BG79" s="165">
        <f>COUNTIFS(NORMDISITALEP!$C$2:$C$847,C79,NORMDISITALEP!$D$2:$D$847,"DERSÖĞRETİM GÖREVLİSİ")</f>
        <v>0</v>
      </c>
      <c r="BH79" s="135" t="s">
        <v>158</v>
      </c>
      <c r="BI79" s="123">
        <f>COUNTIFS(NORMDUYURU!$C$2:$C$709,C79,NORMDUYURU!$D$2:$D$709,"UYGÖĞRETİM GÖREVLİSİ")</f>
        <v>0</v>
      </c>
      <c r="BJ79" s="123">
        <f>COUNTIFS(NORMDUYURU!$C$2:$C$709,C79,NORMDUYURU!$D$2:$D$709,"ARAŞTIRMA GÖREVLİSİ")</f>
        <v>0</v>
      </c>
    </row>
    <row r="80" spans="1:62" s="5" customFormat="1" ht="124.5" customHeight="1">
      <c r="A80" s="111"/>
      <c r="B80" s="112"/>
      <c r="C80" s="113" t="s">
        <v>92</v>
      </c>
      <c r="D80" s="86">
        <f>COUNTIFS(DOLUKADROLAR!$H$2:$H$988,C80,DOLUKADROLAR!$A$2:$A$988,"PROFESÖR")+COUNTIFS(DOLUKADROLAR!$H$2:$H$988,C80,DOLUKADROLAR!$A$2:$A$988,"DOÇENT")+COUNTIFS(DOLUKADROLAR!$H$2:$H$988,C80,DOLUKADROLAR!$A$2:$A$988,"DOKTOR ÖĞRETİM ÜYESİ")</f>
        <v>0</v>
      </c>
      <c r="E80" s="86">
        <f>COUNTIFS(DOLUKADROLAR!$H$2:$H$988,C80,DOLUKADROLAR!$A$2:$A$988,"DERSÖĞRETİM GÖREVLİSİ")</f>
        <v>0</v>
      </c>
      <c r="F80" s="109" t="s">
        <v>158</v>
      </c>
      <c r="G80" s="30" t="s">
        <v>158</v>
      </c>
      <c r="H80" s="86" t="s">
        <v>158</v>
      </c>
      <c r="I80" s="109" t="s">
        <v>158</v>
      </c>
      <c r="J80" s="30" t="s">
        <v>158</v>
      </c>
      <c r="K80" s="86" t="s">
        <v>158</v>
      </c>
      <c r="L80" s="31"/>
      <c r="M80" s="127">
        <f>COUNTIFS(DOLUKADROLAR!$H$2:$H$988,C80,DOLUKADROLAR!$A$2:$A$988,"PROFESÖR")+COUNTIFS(DOLUKADROLAR!$H$2:$H$988,C80,DOLUKADROLAR!$A$2:$A$988,"DOÇENT")+COUNTIFS(DOLUKADROLAR!$H$2:$H$988,C80,DOLUKADROLAR!$A$2:$A$988,"DOKTOR ÖĞRETİM ÜYESİ")+COUNTIFS(DOLUKADROLAR!$H$2:$H$988,C80,DOLUKADROLAR!$A$2:$A$988,"DERSÖĞRETİM GÖREVLİSİ")+COUNTIFS(DOLUKADROLAR!$H$2:$H$988,C80,DOLUKADROLAR!$A$2:$A$988,"UYGÖĞRETİM GÖREVLİSİ")+COUNTIFS(DOLUKADROLAR!$H$2:$H$988,C80,DOLUKADROLAR!$A$2:$A$988,"ARAŞTIRMA GÖREVLİSİ")</f>
        <v>0</v>
      </c>
      <c r="N80" s="84" t="s">
        <v>158</v>
      </c>
      <c r="O80" s="107" t="s">
        <v>158</v>
      </c>
      <c r="P80" s="84" t="s">
        <v>158</v>
      </c>
      <c r="Q80" s="171" t="s">
        <v>158</v>
      </c>
      <c r="R80" s="85">
        <f>COUNTIFS(DOLUKADROLAR!$H$2:$H$988,C80,DOLUKADROLAR!$A$2:$A$988,"PROFESÖR")</f>
        <v>0</v>
      </c>
      <c r="S80" s="86">
        <f>COUNTIFS(AKTARIM!$C$2:$C$823,C80,AKTARIM!$D$2:$D$823,"PROFESÖR")</f>
        <v>0</v>
      </c>
      <c r="T80" s="87">
        <f>COUNTIFS(ILAN!$C$2:$C$816,C80,ILAN!$D$2:$D$816,"PROFESÖR")</f>
        <v>0</v>
      </c>
      <c r="U80" s="94" t="s">
        <v>158</v>
      </c>
      <c r="V80" s="85">
        <f>COUNTIFS(DOLUKADROLAR!$H$2:$H$988,C80,DOLUKADROLAR!$A$2:$A$988,"DOÇENT")</f>
        <v>0</v>
      </c>
      <c r="W80" s="86">
        <f>COUNTIFS(AKTARIM!$C$2:$C$823,C80,AKTARIM!$D$2:$D$823,"DOÇENT")</f>
        <v>0</v>
      </c>
      <c r="X80" s="87">
        <f>COUNTIFS(ILAN!$C$2:$C$816,C80,ILAN!$D$2:$D$816,"DOÇENT")</f>
        <v>0</v>
      </c>
      <c r="Y80" s="94" t="s">
        <v>158</v>
      </c>
      <c r="Z80" s="85">
        <f>COUNTIFS(DOLUKADROLAR!$H$2:$H$988,C80,DOLUKADROLAR!$A$2:$A$988,"DOKTOR ÖĞRETİM ÜYESİ")</f>
        <v>0</v>
      </c>
      <c r="AA80" s="86">
        <f>COUNTIFS(AKTARIM!$C$2:$C$823,C80,AKTARIM!$D$2:$D$823,"DOKTOR ÖĞRETİM ÜYESİ")</f>
        <v>0</v>
      </c>
      <c r="AB80" s="87">
        <f>COUNTIFS(ILAN!$C$2:$C$816,C80,ILAN!$D$2:$D$816,"DOKTOR ÖĞRETİM ÜYESİ")</f>
        <v>0</v>
      </c>
      <c r="AC80" s="94" t="s">
        <v>158</v>
      </c>
      <c r="AD80" s="85">
        <f>COUNTIFS(DOLUKADROLAR!$H$2:$H$988,C80,DOLUKADROLAR!$A$2:$A$988,"DERSÖĞRETİM GÖREVLİSİ")</f>
        <v>0</v>
      </c>
      <c r="AE80" s="86">
        <f>COUNTIFS(AKTARIM!$C$2:$C$823,C80,AKTARIM!$D$2:$D$823,"DERSÖĞRETİM GÖREVLİSİ")</f>
        <v>0</v>
      </c>
      <c r="AF80" s="87">
        <f>COUNTIFS(ILAN!$C$2:$C$816,C80,ILAN!$D$2:$D$816,"DERSÖĞRETİM GÖREVLİSİ")</f>
        <v>0</v>
      </c>
      <c r="AG80" s="94" t="s">
        <v>158</v>
      </c>
      <c r="AH80" s="89"/>
      <c r="AI80" s="86">
        <f>COUNTIFS(DOLUKADROLAR!$H$2:$H$988,C80,DOLUKADROLAR!$A$2:$A$988,"UYGÖĞRETİM GÖREVLİSİ")</f>
        <v>0</v>
      </c>
      <c r="AJ80" s="86">
        <f>COUNTIFS(AKTARIM!$C$2:$C$823,C80,AKTARIM!$D$2:$D$823,"UYGÖĞRETİM GÖREVLİSİ")</f>
        <v>0</v>
      </c>
      <c r="AK80" s="86">
        <f>COUNTIFS(ILAN!$C$2:$C$816,C80,ILAN!$D$2:$D$816,"UYGÖĞRETİM GÖREVLİSİ")</f>
        <v>0</v>
      </c>
      <c r="AL80" s="86">
        <f>COUNTIFS(DOLUKADROLAR!$H$2:$H$988,C80,DOLUKADROLAR!$A$2:$A$988,"ARAŞTIRMA GÖREVLİSİ")</f>
        <v>0</v>
      </c>
      <c r="AM80" s="86">
        <f>COUNTIFS(AKTARIM!$C$2:$C$823,C80,AKTARIM!$D$2:$D$823,"ARAŞTIRMA GÖREVLİSİ")</f>
        <v>0</v>
      </c>
      <c r="AN80" s="86">
        <f>COUNTIFS(ILAN!$C$2:$C$816,C80,ILAN!$D$2:$D$816,"ARAŞTIRMA GÖREVLİSİ")</f>
        <v>0</v>
      </c>
      <c r="AO80" s="90"/>
      <c r="AP80" s="91" t="s">
        <v>158</v>
      </c>
      <c r="AQ80" s="91" t="s">
        <v>158</v>
      </c>
      <c r="AR80" s="91" t="s">
        <v>158</v>
      </c>
      <c r="AS80" s="91" t="s">
        <v>158</v>
      </c>
      <c r="AT80" s="92" t="s">
        <v>158</v>
      </c>
      <c r="AU80" s="92" t="s">
        <v>158</v>
      </c>
      <c r="AV80" s="93"/>
      <c r="AW80" s="133">
        <f>COUNTIFS(NORMDUYURU!$C$2:$C$709,C80,NORMDUYURU!$D$2:$D$709,"PROFESÖR")</f>
        <v>0</v>
      </c>
      <c r="AX80" s="165">
        <f>COUNTIFS(NORMDISITALEP!$C$2:$C$847,C80,NORMDISITALEP!$D$2:$D$847,"PROFESÖR")</f>
        <v>0</v>
      </c>
      <c r="AY80" s="135" t="s">
        <v>158</v>
      </c>
      <c r="AZ80" s="133">
        <f>COUNTIFS(NORMDUYURU!$C$2:$C$709,C80,NORMDUYURU!$D$2:$D$709,"DOÇENT")</f>
        <v>0</v>
      </c>
      <c r="BA80" s="165">
        <f>COUNTIFS(NORMDISITALEP!$C$2:$C$847,C80,NORMDISITALEP!$D$2:$D$847,"DOÇENT")</f>
        <v>0</v>
      </c>
      <c r="BB80" s="135" t="s">
        <v>158</v>
      </c>
      <c r="BC80" s="133">
        <f>COUNTIFS(NORMDUYURU!$C$2:$C$709,C80,NORMDUYURU!$D$2:$D$709,"DOKTOR ÖĞRETİM ÜYESİ")</f>
        <v>0</v>
      </c>
      <c r="BD80" s="165">
        <f>COUNTIFS(NORMDISITALEP!$C$2:$C$847,C80,NORMDISITALEP!$D$2:$D$847,"DOKTOR ÖĞRETİM ÜYESİ")</f>
        <v>0</v>
      </c>
      <c r="BE80" s="135" t="s">
        <v>158</v>
      </c>
      <c r="BF80" s="133">
        <f>COUNTIFS(NORMDUYURU!$C$2:$C$709,C80,NORMDUYURU!$D$2:$D$709,"DERSÖĞRETİM GÖREVLİSİ")</f>
        <v>0</v>
      </c>
      <c r="BG80" s="165">
        <f>COUNTIFS(NORMDISITALEP!$C$2:$C$847,C80,NORMDISITALEP!$D$2:$D$847,"DERSÖĞRETİM GÖREVLİSİ")</f>
        <v>0</v>
      </c>
      <c r="BH80" s="135" t="s">
        <v>158</v>
      </c>
      <c r="BI80" s="123">
        <f>COUNTIFS(NORMDUYURU!$C$2:$C$709,C80,NORMDUYURU!$D$2:$D$709,"UYGÖĞRETİM GÖREVLİSİ")</f>
        <v>0</v>
      </c>
      <c r="BJ80" s="123">
        <f>COUNTIFS(NORMDUYURU!$C$2:$C$709,C80,NORMDUYURU!$D$2:$D$709,"ARAŞTIRMA GÖREVLİSİ")</f>
        <v>0</v>
      </c>
    </row>
    <row r="81" spans="1:62" s="5" customFormat="1" ht="124.5" customHeight="1">
      <c r="A81" s="111"/>
      <c r="B81" s="112"/>
      <c r="C81" s="113" t="s">
        <v>95</v>
      </c>
      <c r="D81" s="86">
        <f>COUNTIFS(DOLUKADROLAR!$H$2:$H$988,C81,DOLUKADROLAR!$A$2:$A$988,"PROFESÖR")+COUNTIFS(DOLUKADROLAR!$H$2:$H$988,C81,DOLUKADROLAR!$A$2:$A$988,"DOÇENT")+COUNTIFS(DOLUKADROLAR!$H$2:$H$988,C81,DOLUKADROLAR!$A$2:$A$988,"DOKTOR ÖĞRETİM ÜYESİ")</f>
        <v>0</v>
      </c>
      <c r="E81" s="86">
        <f>COUNTIFS(DOLUKADROLAR!$H$2:$H$988,C81,DOLUKADROLAR!$A$2:$A$988,"DERSÖĞRETİM GÖREVLİSİ")</f>
        <v>0</v>
      </c>
      <c r="F81" s="109" t="s">
        <v>158</v>
      </c>
      <c r="G81" s="30" t="s">
        <v>158</v>
      </c>
      <c r="H81" s="86" t="s">
        <v>158</v>
      </c>
      <c r="I81" s="109" t="s">
        <v>158</v>
      </c>
      <c r="J81" s="30" t="s">
        <v>158</v>
      </c>
      <c r="K81" s="86" t="s">
        <v>158</v>
      </c>
      <c r="L81" s="31"/>
      <c r="M81" s="127">
        <f>COUNTIFS(DOLUKADROLAR!$H$2:$H$988,C81,DOLUKADROLAR!$A$2:$A$988,"PROFESÖR")+COUNTIFS(DOLUKADROLAR!$H$2:$H$988,C81,DOLUKADROLAR!$A$2:$A$988,"DOÇENT")+COUNTIFS(DOLUKADROLAR!$H$2:$H$988,C81,DOLUKADROLAR!$A$2:$A$988,"DOKTOR ÖĞRETİM ÜYESİ")+COUNTIFS(DOLUKADROLAR!$H$2:$H$988,C81,DOLUKADROLAR!$A$2:$A$988,"DERSÖĞRETİM GÖREVLİSİ")+COUNTIFS(DOLUKADROLAR!$H$2:$H$988,C81,DOLUKADROLAR!$A$2:$A$988,"UYGÖĞRETİM GÖREVLİSİ")+COUNTIFS(DOLUKADROLAR!$H$2:$H$988,C81,DOLUKADROLAR!$A$2:$A$988,"ARAŞTIRMA GÖREVLİSİ")</f>
        <v>0</v>
      </c>
      <c r="N81" s="84" t="s">
        <v>158</v>
      </c>
      <c r="O81" s="107" t="s">
        <v>158</v>
      </c>
      <c r="P81" s="84" t="s">
        <v>158</v>
      </c>
      <c r="Q81" s="170">
        <f>ROUNDDOWN(((D81+E81+S81+T81+W81+X81+AA81+AB81+AE81+AF81+AW81+AZ81+BC81+BF81+AX81+BA81+BD81+BG81)*2/3),0)</f>
        <v>0</v>
      </c>
      <c r="R81" s="85">
        <f>COUNTIFS(DOLUKADROLAR!$H$2:$H$988,C81,DOLUKADROLAR!$A$2:$A$988,"PROFESÖR")</f>
        <v>0</v>
      </c>
      <c r="S81" s="86">
        <f>COUNTIFS(AKTARIM!$C$2:$C$823,C81,AKTARIM!$D$2:$D$823,"PROFESÖR")</f>
        <v>0</v>
      </c>
      <c r="T81" s="87">
        <f>COUNTIFS(ILAN!$C$2:$C$816,C81,ILAN!$D$2:$D$816,"PROFESÖR")</f>
        <v>0</v>
      </c>
      <c r="U81" s="94" t="s">
        <v>158</v>
      </c>
      <c r="V81" s="85">
        <f>COUNTIFS(DOLUKADROLAR!$H$2:$H$988,C81,DOLUKADROLAR!$A$2:$A$988,"DOÇENT")</f>
        <v>0</v>
      </c>
      <c r="W81" s="86">
        <f>COUNTIFS(AKTARIM!$C$2:$C$823,C81,AKTARIM!$D$2:$D$823,"DOÇENT")</f>
        <v>0</v>
      </c>
      <c r="X81" s="87">
        <f>COUNTIFS(ILAN!$C$2:$C$816,C81,ILAN!$D$2:$D$816,"DOÇENT")</f>
        <v>0</v>
      </c>
      <c r="Y81" s="94" t="s">
        <v>158</v>
      </c>
      <c r="Z81" s="85">
        <f>COUNTIFS(DOLUKADROLAR!$H$2:$H$988,C81,DOLUKADROLAR!$A$2:$A$988,"DOKTOR ÖĞRETİM ÜYESİ")</f>
        <v>0</v>
      </c>
      <c r="AA81" s="86">
        <f>COUNTIFS(AKTARIM!$C$2:$C$823,C81,AKTARIM!$D$2:$D$823,"DOKTOR ÖĞRETİM ÜYESİ")</f>
        <v>0</v>
      </c>
      <c r="AB81" s="87">
        <f>COUNTIFS(ILAN!$C$2:$C$816,C81,ILAN!$D$2:$D$816,"DOKTOR ÖĞRETİM ÜYESİ")</f>
        <v>0</v>
      </c>
      <c r="AC81" s="94" t="s">
        <v>158</v>
      </c>
      <c r="AD81" s="85">
        <f>COUNTIFS(DOLUKADROLAR!$H$2:$H$988,C81,DOLUKADROLAR!$A$2:$A$988,"DERSÖĞRETİM GÖREVLİSİ")</f>
        <v>0</v>
      </c>
      <c r="AE81" s="86">
        <f>COUNTIFS(AKTARIM!$C$2:$C$823,C81,AKTARIM!$D$2:$D$823,"DERSÖĞRETİM GÖREVLİSİ")</f>
        <v>0</v>
      </c>
      <c r="AF81" s="87">
        <f>COUNTIFS(ILAN!$C$2:$C$816,C81,ILAN!$D$2:$D$816,"DERSÖĞRETİM GÖREVLİSİ")</f>
        <v>0</v>
      </c>
      <c r="AG81" s="94" t="s">
        <v>158</v>
      </c>
      <c r="AH81" s="89"/>
      <c r="AI81" s="86">
        <f>COUNTIFS(DOLUKADROLAR!$H$2:$H$988,C81,DOLUKADROLAR!$A$2:$A$988,"UYGÖĞRETİM GÖREVLİSİ")</f>
        <v>0</v>
      </c>
      <c r="AJ81" s="86">
        <f>COUNTIFS(AKTARIM!$C$2:$C$823,C81,AKTARIM!$D$2:$D$823,"UYGÖĞRETİM GÖREVLİSİ")</f>
        <v>0</v>
      </c>
      <c r="AK81" s="86">
        <f>COUNTIFS(ILAN!$C$2:$C$816,C81,ILAN!$D$2:$D$816,"UYGÖĞRETİM GÖREVLİSİ")</f>
        <v>0</v>
      </c>
      <c r="AL81" s="86">
        <f>COUNTIFS(DOLUKADROLAR!$H$2:$H$988,C81,DOLUKADROLAR!$A$2:$A$988,"ARAŞTIRMA GÖREVLİSİ")</f>
        <v>0</v>
      </c>
      <c r="AM81" s="86">
        <f>COUNTIFS(AKTARIM!$C$2:$C$823,C81,AKTARIM!$D$2:$D$823,"ARAŞTIRMA GÖREVLİSİ")</f>
        <v>0</v>
      </c>
      <c r="AN81" s="86">
        <f>COUNTIFS(ILAN!$C$2:$C$816,C81,ILAN!$D$2:$D$816,"ARAŞTIRMA GÖREVLİSİ")</f>
        <v>0</v>
      </c>
      <c r="AO81" s="90"/>
      <c r="AP81" s="91" t="s">
        <v>158</v>
      </c>
      <c r="AQ81" s="91" t="s">
        <v>158</v>
      </c>
      <c r="AR81" s="91" t="s">
        <v>158</v>
      </c>
      <c r="AS81" s="91" t="s">
        <v>158</v>
      </c>
      <c r="AT81" s="92" t="s">
        <v>158</v>
      </c>
      <c r="AU81" s="92" t="s">
        <v>158</v>
      </c>
      <c r="AV81" s="93"/>
      <c r="AW81" s="133">
        <f>COUNTIFS(NORMDUYURU!$C$2:$C$709,C81,NORMDUYURU!$D$2:$D$709,"PROFESÖR")</f>
        <v>0</v>
      </c>
      <c r="AX81" s="165">
        <f>COUNTIFS(NORMDISITALEP!$C$2:$C$847,C81,NORMDISITALEP!$D$2:$D$847,"PROFESÖR")</f>
        <v>0</v>
      </c>
      <c r="AY81" s="135" t="s">
        <v>158</v>
      </c>
      <c r="AZ81" s="133">
        <f>COUNTIFS(NORMDUYURU!$C$2:$C$709,C81,NORMDUYURU!$D$2:$D$709,"DOÇENT")</f>
        <v>0</v>
      </c>
      <c r="BA81" s="165">
        <f>COUNTIFS(NORMDISITALEP!$C$2:$C$847,C81,NORMDISITALEP!$D$2:$D$847,"DOÇENT")</f>
        <v>0</v>
      </c>
      <c r="BB81" s="135" t="s">
        <v>158</v>
      </c>
      <c r="BC81" s="133">
        <f>COUNTIFS(NORMDUYURU!$C$2:$C$709,C81,NORMDUYURU!$D$2:$D$709,"DOKTOR ÖĞRETİM ÜYESİ")</f>
        <v>0</v>
      </c>
      <c r="BD81" s="165">
        <f>COUNTIFS(NORMDISITALEP!$C$2:$C$847,C81,NORMDISITALEP!$D$2:$D$847,"DOKTOR ÖĞRETİM ÜYESİ")</f>
        <v>0</v>
      </c>
      <c r="BE81" s="135" t="s">
        <v>158</v>
      </c>
      <c r="BF81" s="133">
        <f>COUNTIFS(NORMDUYURU!$C$2:$C$709,C81,NORMDUYURU!$D$2:$D$709,"DERSÖĞRETİM GÖREVLİSİ")</f>
        <v>0</v>
      </c>
      <c r="BG81" s="165">
        <f>COUNTIFS(NORMDISITALEP!$C$2:$C$847,C81,NORMDISITALEP!$D$2:$D$847,"DERSÖĞRETİM GÖREVLİSİ")</f>
        <v>0</v>
      </c>
      <c r="BH81" s="135" t="s">
        <v>158</v>
      </c>
      <c r="BI81" s="123">
        <f>COUNTIFS(NORMDUYURU!$C$2:$C$709,C81,NORMDUYURU!$D$2:$D$709,"UYGÖĞRETİM GÖREVLİSİ")</f>
        <v>0</v>
      </c>
      <c r="BJ81" s="123">
        <f>COUNTIFS(NORMDUYURU!$C$2:$C$709,C81,NORMDUYURU!$D$2:$D$709,"ARAŞTIRMA GÖREVLİSİ")</f>
        <v>0</v>
      </c>
    </row>
    <row r="82" spans="1:62" s="5" customFormat="1" ht="124.5" customHeight="1">
      <c r="A82" s="111" t="s">
        <v>33</v>
      </c>
      <c r="B82" s="112" t="s">
        <v>67</v>
      </c>
      <c r="C82" s="113"/>
      <c r="D82" s="86">
        <f>COUNTIFS(DOLUKADROLAR!$G$2:$G$988,B82,DOLUKADROLAR!$A$2:$A$988,"PROFESÖR")+COUNTIFS(DOLUKADROLAR!$G$2:$G$988,B82,DOLUKADROLAR!$A$2:$A$988,"DOÇENT")+COUNTIFS(DOLUKADROLAR!$G$2:$G$988,B82,DOLUKADROLAR!$A$2:$A$988,"DOKTOR ÖĞRETİM ÜYESİ")</f>
        <v>0</v>
      </c>
      <c r="E82" s="86">
        <f>COUNTIFS(DOLUKADROLAR!$G$2:$G$988,B82,DOLUKADROLAR!$A$2:$A$988,"DERSÖĞRETİM GÖREVLİSİ")</f>
        <v>0</v>
      </c>
      <c r="F82" s="109">
        <f>IFERROR(VLOOKUP($B82,ASGARIOUVENORM!$B$2:$C$99,2,0),"")</f>
        <v>0</v>
      </c>
      <c r="G82" s="30" t="str">
        <f>IF(D82&gt;=$F82,"YOK","AÇIK VAR")</f>
        <v>YOK</v>
      </c>
      <c r="H82" s="86">
        <f>IFERROR(D82-$F82,0)</f>
        <v>0</v>
      </c>
      <c r="I82" s="109">
        <f>IFERROR(VLOOKUP($B82,ASGARIOUVENORM!$B$2:$D$99,3,0),"")</f>
        <v>0</v>
      </c>
      <c r="J82" s="30" t="str">
        <f>IF(D82+E82&gt;=$I82,"YOK","AÇIK VAR")</f>
        <v>YOK</v>
      </c>
      <c r="K82" s="86">
        <f>IFERROR(D82+E82-$I82,0)</f>
        <v>0</v>
      </c>
      <c r="L82" s="31"/>
      <c r="M82" s="127">
        <f>COUNTIFS(DOLUKADROLAR!$G$2:$G$988,B82,DOLUKADROLAR!$A$2:$A$988,"PROFESÖR")+COUNTIFS(DOLUKADROLAR!$G$2:$G$988,B82,DOLUKADROLAR!$A$2:$A$988,"DOÇENT")+COUNTIFS(DOLUKADROLAR!$G$2:$G$988,B82,DOLUKADROLAR!$A$2:$A$988,"DOKTOR ÖĞRETİM ÜYESİ")+COUNTIFS(DOLUKADROLAR!$G$2:$G$988,B82,DOLUKADROLAR!$A$2:$A$988,"DERSÖĞRETİM GÖREVLİSİ")+COUNTIFS(DOLUKADROLAR!$G$2:$G$988,B82,DOLUKADROLAR!$A$2:$A$988,"UYGÖĞRETİM GÖREVLİSİ")+COUNTIFS(DOLUKADROLAR!$G$2:$G$988,B82,DOLUKADROLAR!$A$2:$A$988,"ARAŞTIRMA GÖREVLİSİ")</f>
        <v>0</v>
      </c>
      <c r="N82" s="84">
        <f>ROUNDDOWN(((D82+E82)*2/3),0)</f>
        <v>0</v>
      </c>
      <c r="O82" s="107">
        <f>ROUNDDOWN(((D82+E82+T82+X82+AB82+AF82)*2/3),0)</f>
        <v>0</v>
      </c>
      <c r="P82" s="84">
        <f>ROUNDDOWN(((D82+E82+S82+T82+W82+X82+AA82+AB82+AE82+AF82)*2/3),0)</f>
        <v>0</v>
      </c>
      <c r="Q82" s="170">
        <f>ROUNDDOWN(((D82+E82+S82+T82+W82+X82+AA82+AB82+AE82+AF82+AW82+AZ82+BC82+BF82+AX82+BA82+BD82+BG82)*2/3),0)</f>
        <v>0</v>
      </c>
      <c r="R82" s="85">
        <f>COUNTIFS(DOLUKADROLAR!$G$2:$G$988,B82,DOLUKADROLAR!$A$2:$A$988,"PROFESÖR")</f>
        <v>0</v>
      </c>
      <c r="S82" s="86">
        <f>COUNTIFS(AKTARIM!$B$2:$B$823,B82,AKTARIM!$D$2:$D$823,"PROFESÖR")</f>
        <v>0</v>
      </c>
      <c r="T82" s="87">
        <f>COUNTIFS(ILAN!$B$2:$B$816,B82,ILAN!$D$2:$D$816,"PROFESÖR")</f>
        <v>0</v>
      </c>
      <c r="U82" s="128" t="str">
        <f>IF($R82+$T82&gt;$O82,"!","")</f>
        <v/>
      </c>
      <c r="V82" s="85">
        <f>COUNTIFS(DOLUKADROLAR!$G$2:$G$988,B82,DOLUKADROLAR!$A$2:$A$988,"DOÇENT")</f>
        <v>0</v>
      </c>
      <c r="W82" s="86">
        <f>COUNTIFS(AKTARIM!$B$2:$B$823,B82,AKTARIM!$D$2:$D$823,"DOÇENT")</f>
        <v>0</v>
      </c>
      <c r="X82" s="87">
        <f>COUNTIFS(ILAN!$B$2:$B$816,B82,ILAN!$D$2:$D$816,"DOÇENT")</f>
        <v>0</v>
      </c>
      <c r="Y82" s="128" t="str">
        <f>IF($V82+$X82&gt;$O82,"!","")</f>
        <v/>
      </c>
      <c r="Z82" s="85">
        <f>COUNTIFS(DOLUKADROLAR!$G$2:$G$988,B82,DOLUKADROLAR!$A$2:$A$988,"DOKTOR ÖĞRETİM ÜYESİ")</f>
        <v>0</v>
      </c>
      <c r="AA82" s="86">
        <f>COUNTIFS(AKTARIM!$B$2:$B$823,B82,AKTARIM!$D$2:$D$823,"DOKTOR ÖĞRETİM ÜYESİ")</f>
        <v>0</v>
      </c>
      <c r="AB82" s="87">
        <f>COUNTIFS(ILAN!$B$2:$B$816,B82,ILAN!$D$2:$D$816,"DOKTOR ÖĞRETİM ÜYESİ")</f>
        <v>0</v>
      </c>
      <c r="AC82" s="128" t="str">
        <f>IF($Z82+$AB82&gt;$O82,"!","")</f>
        <v/>
      </c>
      <c r="AD82" s="85">
        <f>COUNTIFS(DOLUKADROLAR!$G$2:$G$988,B82,DOLUKADROLAR!$A$2:$A$988,"DERSÖĞRETİM GÖREVLİSİ")</f>
        <v>0</v>
      </c>
      <c r="AE82" s="86">
        <f>COUNTIFS(AKTARIM!$B$2:$B$823,B82,AKTARIM!$D$2:$D$823,"DERSÖĞRETİM GÖREVLİSİ")</f>
        <v>0</v>
      </c>
      <c r="AF82" s="87">
        <f>COUNTIFS(ILAN!$B$2:$B$816,B82,ILAN!$D$2:$D$816,"DERSÖĞRETİM GÖREVLİSİ")</f>
        <v>0</v>
      </c>
      <c r="AG82" s="128" t="str">
        <f>IF($AD82+$AF82&gt;$O82,"!","")</f>
        <v/>
      </c>
      <c r="AH82" s="89"/>
      <c r="AI82" s="86">
        <f>COUNTIFS(DOLUKADROLAR!$G$2:$G$988,B82,DOLUKADROLAR!$A$2:$A$988,"UYGÖĞRETİM GÖREVLİSİ")</f>
        <v>0</v>
      </c>
      <c r="AJ82" s="86">
        <f>COUNTIFS(AKTARIM!$B$2:$B$823,B82,AKTARIM!$D$2:$D$823,"UYGÖĞRETİM GÖREVLİSİ")</f>
        <v>0</v>
      </c>
      <c r="AK82" s="86">
        <f>COUNTIFS(ILAN!$B$2:$B$816,B82,ILAN!$D$2:$D$816,"UYGÖĞRETİM GÖREVLİSİ")</f>
        <v>0</v>
      </c>
      <c r="AL82" s="86">
        <f>COUNTIFS(DOLUKADROLAR!$G$2:$G$988,B82,DOLUKADROLAR!$A$2:$A$988,"ARAŞTIRMA GÖREVLİSİ")</f>
        <v>0</v>
      </c>
      <c r="AM82" s="86">
        <f>COUNTIFS(AKTARIM!$B$2:$B$823,B82,AKTARIM!$D$2:$D$823,"ARAŞTIRMA GÖREVLİSİ")</f>
        <v>0</v>
      </c>
      <c r="AN82" s="86">
        <f>COUNTIFS(ILAN!$B$2:$B$816,B82,ILAN!$D$2:$D$816,"ARAŞTIRMA GÖREVLİSİ")</f>
        <v>0</v>
      </c>
      <c r="AO82" s="90"/>
      <c r="AP82" s="91">
        <f>IFERROR(VLOOKUP($B82,OGRENCISAYISI!$B$2:$F$103,2,0),"")</f>
        <v>0</v>
      </c>
      <c r="AQ82" s="91">
        <f>IFERROR(VLOOKUP($B82,OGRENCISAYISI!$B$2:$F$103,3,0),"")</f>
        <v>0</v>
      </c>
      <c r="AR82" s="91">
        <f>IFERROR(VLOOKUP($B82,OGRENCISAYISI!$B$2:$F$103,4,0),"")</f>
        <v>0</v>
      </c>
      <c r="AS82" s="91">
        <f>IFERROR(VLOOKUP($B82,OGRENCISAYISI!$B$2:$F$103,5,0),"")</f>
        <v>0</v>
      </c>
      <c r="AT82" s="92">
        <f>IFERROR(D82/AS82,0)</f>
        <v>0</v>
      </c>
      <c r="AU82" s="92">
        <f>IFERROR(M82/AS82,0)</f>
        <v>0</v>
      </c>
      <c r="AV82" s="93"/>
      <c r="AW82" s="133">
        <f>COUNTIFS(NORMDUYURU!$B$2:$B$709,B82,NORMDUYURU!$D$2:$D$709,"PROFESÖR")</f>
        <v>0</v>
      </c>
      <c r="AX82" s="165">
        <f>COUNTIFS(NORMDISITALEP!$B$2:$B$847,B82,NORMDISITALEP!$D$2:$D$847,"PROFESÖR")</f>
        <v>0</v>
      </c>
      <c r="AY82" s="134" t="str">
        <f>IF($R82+$S82+$T82+$AX82+$AW82&gt;$Q82,"!","")</f>
        <v/>
      </c>
      <c r="AZ82" s="133">
        <f>COUNTIFS(NORMDUYURU!$B$2:$B$709,B82,NORMDUYURU!$D$2:$D$709,"DOÇENT")</f>
        <v>0</v>
      </c>
      <c r="BA82" s="165">
        <f>COUNTIFS(NORMDISITALEP!$B$2:$B$847,B82,NORMDISITALEP!$D$2:$D$847,"DOÇENT")</f>
        <v>0</v>
      </c>
      <c r="BB82" s="134" t="str">
        <f>IF($V82+$W82+$X82+$BA82+$AZ82&gt;$Q82,"!","")</f>
        <v/>
      </c>
      <c r="BC82" s="133">
        <f>COUNTIFS(NORMDUYURU!$B$2:$B$709,B82,NORMDUYURU!$D$2:$D$709,"DOKTOR ÖĞRETİM ÜYESİ")</f>
        <v>0</v>
      </c>
      <c r="BD82" s="165">
        <f>COUNTIFS(NORMDISITALEP!$B$2:$B$847,B82,NORMDISITALEP!$D$2:$D$847,"DOKTOR ÖĞRETİM ÜYESİ")</f>
        <v>0</v>
      </c>
      <c r="BE82" s="134" t="str">
        <f>IF($Z82+$AA82+$AB82+$BD82+$BC82&gt;$Q82,"!","")</f>
        <v/>
      </c>
      <c r="BF82" s="133">
        <f>COUNTIFS(NORMDUYURU!$B$2:$B$709,B82,NORMDUYURU!$D$2:$D$709,"DERSÖĞRETİM GÖREVLİSİ")</f>
        <v>0</v>
      </c>
      <c r="BG82" s="165">
        <f>COUNTIFS(NORMDISITALEP!$B$2:$B$847,B82,NORMDISITALEP!$D$2:$D$847,"DERSÖĞRETİM GÖREVLİSİ")</f>
        <v>0</v>
      </c>
      <c r="BH82" s="134" t="str">
        <f>IF($AD82+$AE82+$AF82+$BG82+$BF82&gt;$Q82,"!","")</f>
        <v/>
      </c>
      <c r="BI82" s="123">
        <f>COUNTIFS(NORMDUYURU!$B$2:$B$709,B82,NORMDUYURU!$D$2:$D$709,"UYGÖĞRETİM GÖREVLİSİ")</f>
        <v>0</v>
      </c>
      <c r="BJ82" s="123">
        <f>COUNTIFS(NORMDUYURU!$B$2:$B$709,B82,NORMDUYURU!$D$2:$D$709,"ARAŞTIRMA GÖREVLİSİ")</f>
        <v>0</v>
      </c>
    </row>
    <row r="83" spans="1:62" s="5" customFormat="1" ht="124.5" customHeight="1">
      <c r="A83" s="111"/>
      <c r="B83" s="112"/>
      <c r="C83" s="113" t="s">
        <v>68</v>
      </c>
      <c r="D83" s="86">
        <f>COUNTIFS(DOLUKADROLAR!$H$2:$H$988,C83,DOLUKADROLAR!$A$2:$A$988,"PROFESÖR")+COUNTIFS(DOLUKADROLAR!$H$2:$H$988,C83,DOLUKADROLAR!$A$2:$A$988,"DOÇENT")+COUNTIFS(DOLUKADROLAR!$H$2:$H$988,C83,DOLUKADROLAR!$A$2:$A$988,"DOKTOR ÖĞRETİM ÜYESİ")</f>
        <v>0</v>
      </c>
      <c r="E83" s="86">
        <f>COUNTIFS(DOLUKADROLAR!$H$2:$H$988,C83,DOLUKADROLAR!$A$2:$A$988,"DERSÖĞRETİM GÖREVLİSİ")</f>
        <v>0</v>
      </c>
      <c r="F83" s="109" t="s">
        <v>158</v>
      </c>
      <c r="G83" s="30" t="s">
        <v>158</v>
      </c>
      <c r="H83" s="86" t="s">
        <v>158</v>
      </c>
      <c r="I83" s="109" t="s">
        <v>158</v>
      </c>
      <c r="J83" s="30" t="s">
        <v>158</v>
      </c>
      <c r="K83" s="86" t="s">
        <v>158</v>
      </c>
      <c r="L83" s="31"/>
      <c r="M83" s="127">
        <f>COUNTIFS(DOLUKADROLAR!$H$2:$H$988,C83,DOLUKADROLAR!$A$2:$A$988,"PROFESÖR")+COUNTIFS(DOLUKADROLAR!$H$2:$H$988,C83,DOLUKADROLAR!$A$2:$A$988,"DOÇENT")+COUNTIFS(DOLUKADROLAR!$H$2:$H$988,C83,DOLUKADROLAR!$A$2:$A$988,"DOKTOR ÖĞRETİM ÜYESİ")+COUNTIFS(DOLUKADROLAR!$H$2:$H$988,C83,DOLUKADROLAR!$A$2:$A$988,"DERSÖĞRETİM GÖREVLİSİ")+COUNTIFS(DOLUKADROLAR!$H$2:$H$988,C83,DOLUKADROLAR!$A$2:$A$988,"UYGÖĞRETİM GÖREVLİSİ")+COUNTIFS(DOLUKADROLAR!$H$2:$H$988,C83,DOLUKADROLAR!$A$2:$A$988,"ARAŞTIRMA GÖREVLİSİ")</f>
        <v>0</v>
      </c>
      <c r="N83" s="84" t="s">
        <v>158</v>
      </c>
      <c r="O83" s="107" t="s">
        <v>158</v>
      </c>
      <c r="P83" s="84" t="s">
        <v>158</v>
      </c>
      <c r="Q83" s="171" t="s">
        <v>158</v>
      </c>
      <c r="R83" s="85">
        <f>COUNTIFS(DOLUKADROLAR!$H$2:$H$988,C83,DOLUKADROLAR!$A$2:$A$988,"PROFESÖR")</f>
        <v>0</v>
      </c>
      <c r="S83" s="86">
        <f>COUNTIFS(AKTARIM!$C$2:$C$823,C83,AKTARIM!$D$2:$D$823,"PROFESÖR")</f>
        <v>0</v>
      </c>
      <c r="T83" s="87">
        <f>COUNTIFS(ILAN!$C$2:$C$816,C83,ILAN!$D$2:$D$816,"PROFESÖR")</f>
        <v>0</v>
      </c>
      <c r="U83" s="94" t="s">
        <v>158</v>
      </c>
      <c r="V83" s="85">
        <f>COUNTIFS(DOLUKADROLAR!$H$2:$H$988,C83,DOLUKADROLAR!$A$2:$A$988,"DOÇENT")</f>
        <v>0</v>
      </c>
      <c r="W83" s="86">
        <f>COUNTIFS(AKTARIM!$C$2:$C$823,C83,AKTARIM!$D$2:$D$823,"DOÇENT")</f>
        <v>0</v>
      </c>
      <c r="X83" s="87">
        <f>COUNTIFS(ILAN!$C$2:$C$816,C83,ILAN!$D$2:$D$816,"DOÇENT")</f>
        <v>0</v>
      </c>
      <c r="Y83" s="94" t="s">
        <v>158</v>
      </c>
      <c r="Z83" s="85">
        <f>COUNTIFS(DOLUKADROLAR!$H$2:$H$988,C83,DOLUKADROLAR!$A$2:$A$988,"DOKTOR ÖĞRETİM ÜYESİ")</f>
        <v>0</v>
      </c>
      <c r="AA83" s="86">
        <f>COUNTIFS(AKTARIM!$C$2:$C$823,C83,AKTARIM!$D$2:$D$823,"DOKTOR ÖĞRETİM ÜYESİ")</f>
        <v>0</v>
      </c>
      <c r="AB83" s="87">
        <f>COUNTIFS(ILAN!$C$2:$C$816,C83,ILAN!$D$2:$D$816,"DOKTOR ÖĞRETİM ÜYESİ")</f>
        <v>0</v>
      </c>
      <c r="AC83" s="94" t="s">
        <v>158</v>
      </c>
      <c r="AD83" s="85">
        <f>COUNTIFS(DOLUKADROLAR!$H$2:$H$988,C83,DOLUKADROLAR!$A$2:$A$988,"DERSÖĞRETİM GÖREVLİSİ")</f>
        <v>0</v>
      </c>
      <c r="AE83" s="86">
        <f>COUNTIFS(AKTARIM!$C$2:$C$823,C83,AKTARIM!$D$2:$D$823,"DERSÖĞRETİM GÖREVLİSİ")</f>
        <v>0</v>
      </c>
      <c r="AF83" s="87">
        <f>COUNTIFS(ILAN!$C$2:$C$816,C83,ILAN!$D$2:$D$816,"DERSÖĞRETİM GÖREVLİSİ")</f>
        <v>0</v>
      </c>
      <c r="AG83" s="94" t="s">
        <v>158</v>
      </c>
      <c r="AH83" s="89"/>
      <c r="AI83" s="86">
        <f>COUNTIFS(DOLUKADROLAR!$H$2:$H$988,C83,DOLUKADROLAR!$A$2:$A$988,"UYGÖĞRETİM GÖREVLİSİ")</f>
        <v>0</v>
      </c>
      <c r="AJ83" s="86">
        <f>COUNTIFS(AKTARIM!$C$2:$C$823,C83,AKTARIM!$D$2:$D$823,"UYGÖĞRETİM GÖREVLİSİ")</f>
        <v>0</v>
      </c>
      <c r="AK83" s="86">
        <f>COUNTIFS(ILAN!$C$2:$C$816,C83,ILAN!$D$2:$D$816,"UYGÖĞRETİM GÖREVLİSİ")</f>
        <v>0</v>
      </c>
      <c r="AL83" s="86">
        <f>COUNTIFS(DOLUKADROLAR!$H$2:$H$988,C83,DOLUKADROLAR!$A$2:$A$988,"ARAŞTIRMA GÖREVLİSİ")</f>
        <v>0</v>
      </c>
      <c r="AM83" s="86">
        <f>COUNTIFS(AKTARIM!$C$2:$C$823,C83,AKTARIM!$D$2:$D$823,"ARAŞTIRMA GÖREVLİSİ")</f>
        <v>0</v>
      </c>
      <c r="AN83" s="86">
        <f>COUNTIFS(ILAN!$C$2:$C$816,C83,ILAN!$D$2:$D$816,"ARAŞTIRMA GÖREVLİSİ")</f>
        <v>0</v>
      </c>
      <c r="AO83" s="90"/>
      <c r="AP83" s="91" t="s">
        <v>158</v>
      </c>
      <c r="AQ83" s="91" t="s">
        <v>158</v>
      </c>
      <c r="AR83" s="91" t="s">
        <v>158</v>
      </c>
      <c r="AS83" s="91" t="s">
        <v>158</v>
      </c>
      <c r="AT83" s="92" t="s">
        <v>158</v>
      </c>
      <c r="AU83" s="92" t="s">
        <v>158</v>
      </c>
      <c r="AV83" s="93"/>
      <c r="AW83" s="133">
        <f>COUNTIFS(NORMDUYURU!$C$2:$C$709,C83,NORMDUYURU!$D$2:$D$709,"PROFESÖR")</f>
        <v>0</v>
      </c>
      <c r="AX83" s="165">
        <f>COUNTIFS(NORMDISITALEP!$C$2:$C$847,C83,NORMDISITALEP!$D$2:$D$847,"PROFESÖR")</f>
        <v>0</v>
      </c>
      <c r="AY83" s="135" t="s">
        <v>158</v>
      </c>
      <c r="AZ83" s="133">
        <f>COUNTIFS(NORMDUYURU!$C$2:$C$709,C83,NORMDUYURU!$D$2:$D$709,"DOÇENT")</f>
        <v>0</v>
      </c>
      <c r="BA83" s="165">
        <f>COUNTIFS(NORMDISITALEP!$C$2:$C$847,C83,NORMDISITALEP!$D$2:$D$847,"DOÇENT")</f>
        <v>0</v>
      </c>
      <c r="BB83" s="135" t="s">
        <v>158</v>
      </c>
      <c r="BC83" s="133">
        <f>COUNTIFS(NORMDUYURU!$C$2:$C$709,C83,NORMDUYURU!$D$2:$D$709,"DOKTOR ÖĞRETİM ÜYESİ")</f>
        <v>0</v>
      </c>
      <c r="BD83" s="165">
        <f>COUNTIFS(NORMDISITALEP!$C$2:$C$847,C83,NORMDISITALEP!$D$2:$D$847,"DOKTOR ÖĞRETİM ÜYESİ")</f>
        <v>0</v>
      </c>
      <c r="BE83" s="135" t="s">
        <v>158</v>
      </c>
      <c r="BF83" s="133">
        <f>COUNTIFS(NORMDUYURU!$C$2:$C$709,C83,NORMDUYURU!$D$2:$D$709,"DERSÖĞRETİM GÖREVLİSİ")</f>
        <v>0</v>
      </c>
      <c r="BG83" s="165">
        <f>COUNTIFS(NORMDISITALEP!$C$2:$C$847,C83,NORMDISITALEP!$D$2:$D$847,"DERSÖĞRETİM GÖREVLİSİ")</f>
        <v>0</v>
      </c>
      <c r="BH83" s="135" t="s">
        <v>158</v>
      </c>
      <c r="BI83" s="123">
        <f>COUNTIFS(NORMDUYURU!$C$2:$C$709,C83,NORMDUYURU!$D$2:$D$709,"UYGÖĞRETİM GÖREVLİSİ")</f>
        <v>0</v>
      </c>
      <c r="BJ83" s="123">
        <f>COUNTIFS(NORMDUYURU!$C$2:$C$709,C83,NORMDUYURU!$D$2:$D$709,"ARAŞTIRMA GÖREVLİSİ")</f>
        <v>0</v>
      </c>
    </row>
    <row r="84" spans="1:62" s="5" customFormat="1" ht="124.5" customHeight="1">
      <c r="A84" s="111"/>
      <c r="B84" s="112"/>
      <c r="C84" s="113" t="s">
        <v>164</v>
      </c>
      <c r="D84" s="86">
        <f>COUNTIFS(DOLUKADROLAR!$H$2:$H$988,C84,DOLUKADROLAR!$A$2:$A$988,"PROFESÖR")+COUNTIFS(DOLUKADROLAR!$H$2:$H$988,C84,DOLUKADROLAR!$A$2:$A$988,"DOÇENT")+COUNTIFS(DOLUKADROLAR!$H$2:$H$988,C84,DOLUKADROLAR!$A$2:$A$988,"DOKTOR ÖĞRETİM ÜYESİ")</f>
        <v>0</v>
      </c>
      <c r="E84" s="86">
        <f>COUNTIFS(DOLUKADROLAR!$H$2:$H$988,C84,DOLUKADROLAR!$A$2:$A$988,"DERSÖĞRETİM GÖREVLİSİ")</f>
        <v>0</v>
      </c>
      <c r="F84" s="109" t="s">
        <v>158</v>
      </c>
      <c r="G84" s="30" t="s">
        <v>158</v>
      </c>
      <c r="H84" s="86" t="s">
        <v>158</v>
      </c>
      <c r="I84" s="109" t="s">
        <v>158</v>
      </c>
      <c r="J84" s="30" t="s">
        <v>158</v>
      </c>
      <c r="K84" s="86" t="s">
        <v>158</v>
      </c>
      <c r="L84" s="31"/>
      <c r="M84" s="127">
        <f>COUNTIFS(DOLUKADROLAR!$H$2:$H$988,C84,DOLUKADROLAR!$A$2:$A$988,"PROFESÖR")+COUNTIFS(DOLUKADROLAR!$H$2:$H$988,C84,DOLUKADROLAR!$A$2:$A$988,"DOÇENT")+COUNTIFS(DOLUKADROLAR!$H$2:$H$988,C84,DOLUKADROLAR!$A$2:$A$988,"DOKTOR ÖĞRETİM ÜYESİ")+COUNTIFS(DOLUKADROLAR!$H$2:$H$988,C84,DOLUKADROLAR!$A$2:$A$988,"DERSÖĞRETİM GÖREVLİSİ")+COUNTIFS(DOLUKADROLAR!$H$2:$H$988,C84,DOLUKADROLAR!$A$2:$A$988,"UYGÖĞRETİM GÖREVLİSİ")+COUNTIFS(DOLUKADROLAR!$H$2:$H$988,C84,DOLUKADROLAR!$A$2:$A$988,"ARAŞTIRMA GÖREVLİSİ")</f>
        <v>0</v>
      </c>
      <c r="N84" s="84" t="s">
        <v>158</v>
      </c>
      <c r="O84" s="107" t="s">
        <v>158</v>
      </c>
      <c r="P84" s="84" t="s">
        <v>158</v>
      </c>
      <c r="Q84" s="171" t="s">
        <v>158</v>
      </c>
      <c r="R84" s="85">
        <f>COUNTIFS(DOLUKADROLAR!$H$2:$H$988,C84,DOLUKADROLAR!$A$2:$A$988,"PROFESÖR")</f>
        <v>0</v>
      </c>
      <c r="S84" s="86">
        <f>COUNTIFS(AKTARIM!$C$2:$C$823,C84,AKTARIM!$D$2:$D$823,"PROFESÖR")</f>
        <v>0</v>
      </c>
      <c r="T84" s="87">
        <f>COUNTIFS(ILAN!$C$2:$C$816,C84,ILAN!$D$2:$D$816,"PROFESÖR")</f>
        <v>0</v>
      </c>
      <c r="U84" s="94" t="s">
        <v>158</v>
      </c>
      <c r="V84" s="85">
        <f>COUNTIFS(DOLUKADROLAR!$H$2:$H$988,C84,DOLUKADROLAR!$A$2:$A$988,"DOÇENT")</f>
        <v>0</v>
      </c>
      <c r="W84" s="86">
        <f>COUNTIFS(AKTARIM!$C$2:$C$823,C84,AKTARIM!$D$2:$D$823,"DOÇENT")</f>
        <v>0</v>
      </c>
      <c r="X84" s="87">
        <f>COUNTIFS(ILAN!$C$2:$C$816,C84,ILAN!$D$2:$D$816,"DOÇENT")</f>
        <v>0</v>
      </c>
      <c r="Y84" s="94" t="s">
        <v>158</v>
      </c>
      <c r="Z84" s="85">
        <f>COUNTIFS(DOLUKADROLAR!$H$2:$H$988,C84,DOLUKADROLAR!$A$2:$A$988,"DOKTOR ÖĞRETİM ÜYESİ")</f>
        <v>0</v>
      </c>
      <c r="AA84" s="86">
        <f>COUNTIFS(AKTARIM!$C$2:$C$823,C84,AKTARIM!$D$2:$D$823,"DOKTOR ÖĞRETİM ÜYESİ")</f>
        <v>0</v>
      </c>
      <c r="AB84" s="87">
        <f>COUNTIFS(ILAN!$C$2:$C$816,C84,ILAN!$D$2:$D$816,"DOKTOR ÖĞRETİM ÜYESİ")</f>
        <v>0</v>
      </c>
      <c r="AC84" s="94" t="s">
        <v>158</v>
      </c>
      <c r="AD84" s="85">
        <f>COUNTIFS(DOLUKADROLAR!$H$2:$H$988,C84,DOLUKADROLAR!$A$2:$A$988,"DERSÖĞRETİM GÖREVLİSİ")</f>
        <v>0</v>
      </c>
      <c r="AE84" s="86">
        <f>COUNTIFS(AKTARIM!$C$2:$C$823,C84,AKTARIM!$D$2:$D$823,"DERSÖĞRETİM GÖREVLİSİ")</f>
        <v>0</v>
      </c>
      <c r="AF84" s="87">
        <f>COUNTIFS(ILAN!$C$2:$C$816,C84,ILAN!$D$2:$D$816,"DERSÖĞRETİM GÖREVLİSİ")</f>
        <v>0</v>
      </c>
      <c r="AG84" s="94" t="s">
        <v>158</v>
      </c>
      <c r="AH84" s="89"/>
      <c r="AI84" s="86">
        <f>COUNTIFS(DOLUKADROLAR!$H$2:$H$988,C84,DOLUKADROLAR!$A$2:$A$988,"UYGÖĞRETİM GÖREVLİSİ")</f>
        <v>0</v>
      </c>
      <c r="AJ84" s="86">
        <f>COUNTIFS(AKTARIM!$C$2:$C$823,C84,AKTARIM!$D$2:$D$823,"UYGÖĞRETİM GÖREVLİSİ")</f>
        <v>0</v>
      </c>
      <c r="AK84" s="86">
        <f>COUNTIFS(ILAN!$C$2:$C$816,C84,ILAN!$D$2:$D$816,"UYGÖĞRETİM GÖREVLİSİ")</f>
        <v>0</v>
      </c>
      <c r="AL84" s="86">
        <f>COUNTIFS(DOLUKADROLAR!$H$2:$H$988,C84,DOLUKADROLAR!$A$2:$A$988,"ARAŞTIRMA GÖREVLİSİ")</f>
        <v>0</v>
      </c>
      <c r="AM84" s="86">
        <f>COUNTIFS(AKTARIM!$C$2:$C$823,C84,AKTARIM!$D$2:$D$823,"ARAŞTIRMA GÖREVLİSİ")</f>
        <v>0</v>
      </c>
      <c r="AN84" s="86">
        <f>COUNTIFS(ILAN!$C$2:$C$816,C84,ILAN!$D$2:$D$816,"ARAŞTIRMA GÖREVLİSİ")</f>
        <v>0</v>
      </c>
      <c r="AO84" s="90"/>
      <c r="AP84" s="91" t="s">
        <v>158</v>
      </c>
      <c r="AQ84" s="91" t="s">
        <v>158</v>
      </c>
      <c r="AR84" s="91" t="s">
        <v>158</v>
      </c>
      <c r="AS84" s="91" t="s">
        <v>158</v>
      </c>
      <c r="AT84" s="92" t="s">
        <v>158</v>
      </c>
      <c r="AU84" s="92" t="s">
        <v>158</v>
      </c>
      <c r="AV84" s="93"/>
      <c r="AW84" s="133">
        <f>COUNTIFS(NORMDUYURU!$C$2:$C$709,C84,NORMDUYURU!$D$2:$D$709,"PROFESÖR")</f>
        <v>0</v>
      </c>
      <c r="AX84" s="165">
        <f>COUNTIFS(NORMDISITALEP!$C$2:$C$847,C84,NORMDISITALEP!$D$2:$D$847,"PROFESÖR")</f>
        <v>0</v>
      </c>
      <c r="AY84" s="135" t="s">
        <v>158</v>
      </c>
      <c r="AZ84" s="133">
        <f>COUNTIFS(NORMDUYURU!$C$2:$C$709,C84,NORMDUYURU!$D$2:$D$709,"DOÇENT")</f>
        <v>0</v>
      </c>
      <c r="BA84" s="165">
        <f>COUNTIFS(NORMDISITALEP!$C$2:$C$847,C84,NORMDISITALEP!$D$2:$D$847,"DOÇENT")</f>
        <v>0</v>
      </c>
      <c r="BB84" s="135" t="s">
        <v>158</v>
      </c>
      <c r="BC84" s="133">
        <f>COUNTIFS(NORMDUYURU!$C$2:$C$709,C84,NORMDUYURU!$D$2:$D$709,"DOKTOR ÖĞRETİM ÜYESİ")</f>
        <v>0</v>
      </c>
      <c r="BD84" s="165">
        <f>COUNTIFS(NORMDISITALEP!$C$2:$C$847,C84,NORMDISITALEP!$D$2:$D$847,"DOKTOR ÖĞRETİM ÜYESİ")</f>
        <v>0</v>
      </c>
      <c r="BE84" s="135" t="s">
        <v>158</v>
      </c>
      <c r="BF84" s="133">
        <f>COUNTIFS(NORMDUYURU!$C$2:$C$709,C84,NORMDUYURU!$D$2:$D$709,"DERSÖĞRETİM GÖREVLİSİ")</f>
        <v>0</v>
      </c>
      <c r="BG84" s="165">
        <f>COUNTIFS(NORMDISITALEP!$C$2:$C$847,C84,NORMDISITALEP!$D$2:$D$847,"DERSÖĞRETİM GÖREVLİSİ")</f>
        <v>0</v>
      </c>
      <c r="BH84" s="135" t="s">
        <v>158</v>
      </c>
      <c r="BI84" s="123">
        <f>COUNTIFS(NORMDUYURU!$C$2:$C$709,C84,NORMDUYURU!$D$2:$D$709,"UYGÖĞRETİM GÖREVLİSİ")</f>
        <v>0</v>
      </c>
      <c r="BJ84" s="123">
        <f>COUNTIFS(NORMDUYURU!$C$2:$C$709,C84,NORMDUYURU!$D$2:$D$709,"ARAŞTIRMA GÖREVLİSİ")</f>
        <v>0</v>
      </c>
    </row>
    <row r="85" spans="1:62" s="5" customFormat="1" ht="124.5" customHeight="1">
      <c r="A85" s="111"/>
      <c r="B85" s="112"/>
      <c r="C85" s="113" t="s">
        <v>213</v>
      </c>
      <c r="D85" s="86">
        <f>COUNTIFS(DOLUKADROLAR!$H$2:$H$988,C85,DOLUKADROLAR!$A$2:$A$988,"PROFESÖR")+COUNTIFS(DOLUKADROLAR!$H$2:$H$988,C85,DOLUKADROLAR!$A$2:$A$988,"DOÇENT")+COUNTIFS(DOLUKADROLAR!$H$2:$H$988,C85,DOLUKADROLAR!$A$2:$A$988,"DOKTOR ÖĞRETİM ÜYESİ")</f>
        <v>0</v>
      </c>
      <c r="E85" s="86">
        <f>COUNTIFS(DOLUKADROLAR!$H$2:$H$988,C85,DOLUKADROLAR!$A$2:$A$988,"DERSÖĞRETİM GÖREVLİSİ")</f>
        <v>0</v>
      </c>
      <c r="F85" s="109" t="s">
        <v>158</v>
      </c>
      <c r="G85" s="30" t="s">
        <v>158</v>
      </c>
      <c r="H85" s="86" t="s">
        <v>158</v>
      </c>
      <c r="I85" s="109" t="s">
        <v>158</v>
      </c>
      <c r="J85" s="30" t="s">
        <v>158</v>
      </c>
      <c r="K85" s="86" t="s">
        <v>158</v>
      </c>
      <c r="L85" s="31"/>
      <c r="M85" s="127">
        <f>COUNTIFS(DOLUKADROLAR!$H$2:$H$988,C85,DOLUKADROLAR!$A$2:$A$988,"PROFESÖR")+COUNTIFS(DOLUKADROLAR!$H$2:$H$988,C85,DOLUKADROLAR!$A$2:$A$988,"DOÇENT")+COUNTIFS(DOLUKADROLAR!$H$2:$H$988,C85,DOLUKADROLAR!$A$2:$A$988,"DOKTOR ÖĞRETİM ÜYESİ")+COUNTIFS(DOLUKADROLAR!$H$2:$H$988,C85,DOLUKADROLAR!$A$2:$A$988,"DERSÖĞRETİM GÖREVLİSİ")+COUNTIFS(DOLUKADROLAR!$H$2:$H$988,C85,DOLUKADROLAR!$A$2:$A$988,"UYGÖĞRETİM GÖREVLİSİ")+COUNTIFS(DOLUKADROLAR!$H$2:$H$988,C85,DOLUKADROLAR!$A$2:$A$988,"ARAŞTIRMA GÖREVLİSİ")</f>
        <v>0</v>
      </c>
      <c r="N85" s="84" t="s">
        <v>158</v>
      </c>
      <c r="O85" s="107" t="s">
        <v>158</v>
      </c>
      <c r="P85" s="84" t="s">
        <v>158</v>
      </c>
      <c r="Q85" s="171" t="s">
        <v>158</v>
      </c>
      <c r="R85" s="85">
        <f>COUNTIFS(DOLUKADROLAR!$H$2:$H$988,C85,DOLUKADROLAR!$A$2:$A$988,"PROFESÖR")</f>
        <v>0</v>
      </c>
      <c r="S85" s="86">
        <f>COUNTIFS(AKTARIM!$C$2:$C$823,C85,AKTARIM!$D$2:$D$823,"PROFESÖR")</f>
        <v>0</v>
      </c>
      <c r="T85" s="87">
        <f>COUNTIFS(ILAN!$C$2:$C$816,C85,ILAN!$D$2:$D$816,"PROFESÖR")</f>
        <v>0</v>
      </c>
      <c r="U85" s="94" t="s">
        <v>158</v>
      </c>
      <c r="V85" s="85">
        <f>COUNTIFS(DOLUKADROLAR!$H$2:$H$988,C85,DOLUKADROLAR!$A$2:$A$988,"DOÇENT")</f>
        <v>0</v>
      </c>
      <c r="W85" s="86">
        <f>COUNTIFS(AKTARIM!$C$2:$C$823,C85,AKTARIM!$D$2:$D$823,"DOÇENT")</f>
        <v>0</v>
      </c>
      <c r="X85" s="87">
        <f>COUNTIFS(ILAN!$C$2:$C$816,C85,ILAN!$D$2:$D$816,"DOÇENT")</f>
        <v>0</v>
      </c>
      <c r="Y85" s="94" t="s">
        <v>158</v>
      </c>
      <c r="Z85" s="85">
        <f>COUNTIFS(DOLUKADROLAR!$H$2:$H$988,C85,DOLUKADROLAR!$A$2:$A$988,"DOKTOR ÖĞRETİM ÜYESİ")</f>
        <v>0</v>
      </c>
      <c r="AA85" s="86">
        <f>COUNTIFS(AKTARIM!$C$2:$C$823,C85,AKTARIM!$D$2:$D$823,"DOKTOR ÖĞRETİM ÜYESİ")</f>
        <v>0</v>
      </c>
      <c r="AB85" s="87">
        <f>COUNTIFS(ILAN!$C$2:$C$816,C85,ILAN!$D$2:$D$816,"DOKTOR ÖĞRETİM ÜYESİ")</f>
        <v>0</v>
      </c>
      <c r="AC85" s="94" t="s">
        <v>158</v>
      </c>
      <c r="AD85" s="85">
        <f>COUNTIFS(DOLUKADROLAR!$H$2:$H$988,C85,DOLUKADROLAR!$A$2:$A$988,"DERSÖĞRETİM GÖREVLİSİ")</f>
        <v>0</v>
      </c>
      <c r="AE85" s="86">
        <f>COUNTIFS(AKTARIM!$C$2:$C$823,C85,AKTARIM!$D$2:$D$823,"DERSÖĞRETİM GÖREVLİSİ")</f>
        <v>0</v>
      </c>
      <c r="AF85" s="87">
        <f>COUNTIFS(ILAN!$C$2:$C$816,C85,ILAN!$D$2:$D$816,"DERSÖĞRETİM GÖREVLİSİ")</f>
        <v>0</v>
      </c>
      <c r="AG85" s="94" t="s">
        <v>158</v>
      </c>
      <c r="AH85" s="89"/>
      <c r="AI85" s="86">
        <f>COUNTIFS(DOLUKADROLAR!$H$2:$H$988,C85,DOLUKADROLAR!$A$2:$A$988,"UYGÖĞRETİM GÖREVLİSİ")</f>
        <v>0</v>
      </c>
      <c r="AJ85" s="86">
        <f>COUNTIFS(AKTARIM!$C$2:$C$823,C85,AKTARIM!$D$2:$D$823,"UYGÖĞRETİM GÖREVLİSİ")</f>
        <v>0</v>
      </c>
      <c r="AK85" s="86">
        <f>COUNTIFS(ILAN!$C$2:$C$816,C85,ILAN!$D$2:$D$816,"UYGÖĞRETİM GÖREVLİSİ")</f>
        <v>0</v>
      </c>
      <c r="AL85" s="86">
        <f>COUNTIFS(DOLUKADROLAR!$H$2:$H$988,C85,DOLUKADROLAR!$A$2:$A$988,"ARAŞTIRMA GÖREVLİSİ")</f>
        <v>0</v>
      </c>
      <c r="AM85" s="86">
        <f>COUNTIFS(AKTARIM!$C$2:$C$823,C85,AKTARIM!$D$2:$D$823,"ARAŞTIRMA GÖREVLİSİ")</f>
        <v>0</v>
      </c>
      <c r="AN85" s="86">
        <f>COUNTIFS(ILAN!$C$2:$C$816,C85,ILAN!$D$2:$D$816,"ARAŞTIRMA GÖREVLİSİ")</f>
        <v>0</v>
      </c>
      <c r="AO85" s="90"/>
      <c r="AP85" s="91" t="s">
        <v>158</v>
      </c>
      <c r="AQ85" s="91" t="s">
        <v>158</v>
      </c>
      <c r="AR85" s="91" t="s">
        <v>158</v>
      </c>
      <c r="AS85" s="91" t="s">
        <v>158</v>
      </c>
      <c r="AT85" s="92" t="s">
        <v>158</v>
      </c>
      <c r="AU85" s="92" t="s">
        <v>158</v>
      </c>
      <c r="AV85" s="93"/>
      <c r="AW85" s="133">
        <f>COUNTIFS(NORMDUYURU!$C$2:$C$709,C85,NORMDUYURU!$D$2:$D$709,"PROFESÖR")</f>
        <v>0</v>
      </c>
      <c r="AX85" s="165">
        <f>COUNTIFS(NORMDISITALEP!$C$2:$C$847,C85,NORMDISITALEP!$D$2:$D$847,"PROFESÖR")</f>
        <v>0</v>
      </c>
      <c r="AY85" s="135" t="s">
        <v>158</v>
      </c>
      <c r="AZ85" s="133">
        <f>COUNTIFS(NORMDUYURU!$C$2:$C$709,C85,NORMDUYURU!$D$2:$D$709,"DOÇENT")</f>
        <v>0</v>
      </c>
      <c r="BA85" s="165">
        <f>COUNTIFS(NORMDISITALEP!$C$2:$C$847,C85,NORMDISITALEP!$D$2:$D$847,"DOÇENT")</f>
        <v>0</v>
      </c>
      <c r="BB85" s="135" t="s">
        <v>158</v>
      </c>
      <c r="BC85" s="133">
        <f>COUNTIFS(NORMDUYURU!$C$2:$C$709,C85,NORMDUYURU!$D$2:$D$709,"DOKTOR ÖĞRETİM ÜYESİ")</f>
        <v>0</v>
      </c>
      <c r="BD85" s="165">
        <f>COUNTIFS(NORMDISITALEP!$C$2:$C$847,C85,NORMDISITALEP!$D$2:$D$847,"DOKTOR ÖĞRETİM ÜYESİ")</f>
        <v>0</v>
      </c>
      <c r="BE85" s="135" t="s">
        <v>158</v>
      </c>
      <c r="BF85" s="133">
        <f>COUNTIFS(NORMDUYURU!$C$2:$C$709,C85,NORMDUYURU!$D$2:$D$709,"DERSÖĞRETİM GÖREVLİSİ")</f>
        <v>0</v>
      </c>
      <c r="BG85" s="165">
        <f>COUNTIFS(NORMDISITALEP!$C$2:$C$847,C85,NORMDISITALEP!$D$2:$D$847,"DERSÖĞRETİM GÖREVLİSİ")</f>
        <v>0</v>
      </c>
      <c r="BH85" s="135" t="s">
        <v>158</v>
      </c>
      <c r="BI85" s="123">
        <f>COUNTIFS(NORMDUYURU!$C$2:$C$709,C85,NORMDUYURU!$D$2:$D$709,"UYGÖĞRETİM GÖREVLİSİ")</f>
        <v>0</v>
      </c>
      <c r="BJ85" s="123">
        <f>COUNTIFS(NORMDUYURU!$C$2:$C$709,C85,NORMDUYURU!$D$2:$D$709,"ARAŞTIRMA GÖREVLİSİ")</f>
        <v>0</v>
      </c>
    </row>
    <row r="86" spans="1:62" s="5" customFormat="1" ht="124.5" customHeight="1">
      <c r="A86" s="111"/>
      <c r="B86" s="112"/>
      <c r="C86" s="113" t="s">
        <v>214</v>
      </c>
      <c r="D86" s="86">
        <f>COUNTIFS(DOLUKADROLAR!$H$2:$H$988,C86,DOLUKADROLAR!$A$2:$A$988,"PROFESÖR")+COUNTIFS(DOLUKADROLAR!$H$2:$H$988,C86,DOLUKADROLAR!$A$2:$A$988,"DOÇENT")+COUNTIFS(DOLUKADROLAR!$H$2:$H$988,C86,DOLUKADROLAR!$A$2:$A$988,"DOKTOR ÖĞRETİM ÜYESİ")</f>
        <v>0</v>
      </c>
      <c r="E86" s="86">
        <f>COUNTIFS(DOLUKADROLAR!$H$2:$H$988,C86,DOLUKADROLAR!$A$2:$A$988,"DERSÖĞRETİM GÖREVLİSİ")</f>
        <v>0</v>
      </c>
      <c r="F86" s="109" t="s">
        <v>158</v>
      </c>
      <c r="G86" s="30" t="s">
        <v>158</v>
      </c>
      <c r="H86" s="86" t="s">
        <v>158</v>
      </c>
      <c r="I86" s="109" t="s">
        <v>158</v>
      </c>
      <c r="J86" s="30" t="s">
        <v>158</v>
      </c>
      <c r="K86" s="86" t="s">
        <v>158</v>
      </c>
      <c r="L86" s="31"/>
      <c r="M86" s="127">
        <f>COUNTIFS(DOLUKADROLAR!$H$2:$H$988,C86,DOLUKADROLAR!$A$2:$A$988,"PROFESÖR")+COUNTIFS(DOLUKADROLAR!$H$2:$H$988,C86,DOLUKADROLAR!$A$2:$A$988,"DOÇENT")+COUNTIFS(DOLUKADROLAR!$H$2:$H$988,C86,DOLUKADROLAR!$A$2:$A$988,"DOKTOR ÖĞRETİM ÜYESİ")+COUNTIFS(DOLUKADROLAR!$H$2:$H$988,C86,DOLUKADROLAR!$A$2:$A$988,"DERSÖĞRETİM GÖREVLİSİ")+COUNTIFS(DOLUKADROLAR!$H$2:$H$988,C86,DOLUKADROLAR!$A$2:$A$988,"UYGÖĞRETİM GÖREVLİSİ")+COUNTIFS(DOLUKADROLAR!$H$2:$H$988,C86,DOLUKADROLAR!$A$2:$A$988,"ARAŞTIRMA GÖREVLİSİ")</f>
        <v>0</v>
      </c>
      <c r="N86" s="84" t="s">
        <v>158</v>
      </c>
      <c r="O86" s="107" t="s">
        <v>158</v>
      </c>
      <c r="P86" s="84" t="s">
        <v>158</v>
      </c>
      <c r="Q86" s="171" t="s">
        <v>158</v>
      </c>
      <c r="R86" s="85">
        <f>COUNTIFS(DOLUKADROLAR!$H$2:$H$988,C86,DOLUKADROLAR!$A$2:$A$988,"PROFESÖR")</f>
        <v>0</v>
      </c>
      <c r="S86" s="86">
        <f>COUNTIFS(AKTARIM!$C$2:$C$823,C86,AKTARIM!$D$2:$D$823,"PROFESÖR")</f>
        <v>0</v>
      </c>
      <c r="T86" s="87">
        <f>COUNTIFS(ILAN!$C$2:$C$816,C86,ILAN!$D$2:$D$816,"PROFESÖR")</f>
        <v>0</v>
      </c>
      <c r="U86" s="94" t="s">
        <v>158</v>
      </c>
      <c r="V86" s="85">
        <f>COUNTIFS(DOLUKADROLAR!$H$2:$H$988,C86,DOLUKADROLAR!$A$2:$A$988,"DOÇENT")</f>
        <v>0</v>
      </c>
      <c r="W86" s="86">
        <f>COUNTIFS(AKTARIM!$C$2:$C$823,C86,AKTARIM!$D$2:$D$823,"DOÇENT")</f>
        <v>0</v>
      </c>
      <c r="X86" s="87">
        <f>COUNTIFS(ILAN!$C$2:$C$816,C86,ILAN!$D$2:$D$816,"DOÇENT")</f>
        <v>0</v>
      </c>
      <c r="Y86" s="94" t="s">
        <v>158</v>
      </c>
      <c r="Z86" s="85">
        <f>COUNTIFS(DOLUKADROLAR!$H$2:$H$988,C86,DOLUKADROLAR!$A$2:$A$988,"DOKTOR ÖĞRETİM ÜYESİ")</f>
        <v>0</v>
      </c>
      <c r="AA86" s="86">
        <f>COUNTIFS(AKTARIM!$C$2:$C$823,C86,AKTARIM!$D$2:$D$823,"DOKTOR ÖĞRETİM ÜYESİ")</f>
        <v>0</v>
      </c>
      <c r="AB86" s="87">
        <f>COUNTIFS(ILAN!$C$2:$C$816,C86,ILAN!$D$2:$D$816,"DOKTOR ÖĞRETİM ÜYESİ")</f>
        <v>0</v>
      </c>
      <c r="AC86" s="94" t="s">
        <v>158</v>
      </c>
      <c r="AD86" s="85">
        <f>COUNTIFS(DOLUKADROLAR!$H$2:$H$988,C86,DOLUKADROLAR!$A$2:$A$988,"DERSÖĞRETİM GÖREVLİSİ")</f>
        <v>0</v>
      </c>
      <c r="AE86" s="86">
        <f>COUNTIFS(AKTARIM!$C$2:$C$823,C86,AKTARIM!$D$2:$D$823,"DERSÖĞRETİM GÖREVLİSİ")</f>
        <v>0</v>
      </c>
      <c r="AF86" s="87">
        <f>COUNTIFS(ILAN!$C$2:$C$816,C86,ILAN!$D$2:$D$816,"DERSÖĞRETİM GÖREVLİSİ")</f>
        <v>0</v>
      </c>
      <c r="AG86" s="94" t="s">
        <v>158</v>
      </c>
      <c r="AH86" s="89"/>
      <c r="AI86" s="86">
        <f>COUNTIFS(DOLUKADROLAR!$H$2:$H$988,C86,DOLUKADROLAR!$A$2:$A$988,"UYGÖĞRETİM GÖREVLİSİ")</f>
        <v>0</v>
      </c>
      <c r="AJ86" s="86">
        <f>COUNTIFS(AKTARIM!$C$2:$C$823,C86,AKTARIM!$D$2:$D$823,"UYGÖĞRETİM GÖREVLİSİ")</f>
        <v>0</v>
      </c>
      <c r="AK86" s="86">
        <f>COUNTIFS(ILAN!$C$2:$C$816,C86,ILAN!$D$2:$D$816,"UYGÖĞRETİM GÖREVLİSİ")</f>
        <v>0</v>
      </c>
      <c r="AL86" s="86">
        <f>COUNTIFS(DOLUKADROLAR!$H$2:$H$988,C86,DOLUKADROLAR!$A$2:$A$988,"ARAŞTIRMA GÖREVLİSİ")</f>
        <v>0</v>
      </c>
      <c r="AM86" s="86">
        <f>COUNTIFS(AKTARIM!$C$2:$C$823,C86,AKTARIM!$D$2:$D$823,"ARAŞTIRMA GÖREVLİSİ")</f>
        <v>0</v>
      </c>
      <c r="AN86" s="86">
        <f>COUNTIFS(ILAN!$C$2:$C$816,C86,ILAN!$D$2:$D$816,"ARAŞTIRMA GÖREVLİSİ")</f>
        <v>0</v>
      </c>
      <c r="AO86" s="90"/>
      <c r="AP86" s="91" t="s">
        <v>158</v>
      </c>
      <c r="AQ86" s="91" t="s">
        <v>158</v>
      </c>
      <c r="AR86" s="91" t="s">
        <v>158</v>
      </c>
      <c r="AS86" s="91" t="s">
        <v>158</v>
      </c>
      <c r="AT86" s="92" t="s">
        <v>158</v>
      </c>
      <c r="AU86" s="92" t="s">
        <v>158</v>
      </c>
      <c r="AV86" s="93"/>
      <c r="AW86" s="133">
        <f>COUNTIFS(NORMDUYURU!$C$2:$C$709,C86,NORMDUYURU!$D$2:$D$709,"PROFESÖR")</f>
        <v>0</v>
      </c>
      <c r="AX86" s="165">
        <f>COUNTIFS(NORMDISITALEP!$C$2:$C$847,C86,NORMDISITALEP!$D$2:$D$847,"PROFESÖR")</f>
        <v>0</v>
      </c>
      <c r="AY86" s="135" t="s">
        <v>158</v>
      </c>
      <c r="AZ86" s="133">
        <f>COUNTIFS(NORMDUYURU!$C$2:$C$709,C86,NORMDUYURU!$D$2:$D$709,"DOÇENT")</f>
        <v>0</v>
      </c>
      <c r="BA86" s="165">
        <f>COUNTIFS(NORMDISITALEP!$C$2:$C$847,C86,NORMDISITALEP!$D$2:$D$847,"DOÇENT")</f>
        <v>0</v>
      </c>
      <c r="BB86" s="135" t="s">
        <v>158</v>
      </c>
      <c r="BC86" s="133">
        <f>COUNTIFS(NORMDUYURU!$C$2:$C$709,C86,NORMDUYURU!$D$2:$D$709,"DOKTOR ÖĞRETİM ÜYESİ")</f>
        <v>0</v>
      </c>
      <c r="BD86" s="165">
        <f>COUNTIFS(NORMDISITALEP!$C$2:$C$847,C86,NORMDISITALEP!$D$2:$D$847,"DOKTOR ÖĞRETİM ÜYESİ")</f>
        <v>0</v>
      </c>
      <c r="BE86" s="135" t="s">
        <v>158</v>
      </c>
      <c r="BF86" s="133">
        <f>COUNTIFS(NORMDUYURU!$C$2:$C$709,C86,NORMDUYURU!$D$2:$D$709,"DERSÖĞRETİM GÖREVLİSİ")</f>
        <v>0</v>
      </c>
      <c r="BG86" s="165">
        <f>COUNTIFS(NORMDISITALEP!$C$2:$C$847,C86,NORMDISITALEP!$D$2:$D$847,"DERSÖĞRETİM GÖREVLİSİ")</f>
        <v>0</v>
      </c>
      <c r="BH86" s="135" t="s">
        <v>158</v>
      </c>
      <c r="BI86" s="123">
        <f>COUNTIFS(NORMDUYURU!$C$2:$C$709,C86,NORMDUYURU!$D$2:$D$709,"UYGÖĞRETİM GÖREVLİSİ")</f>
        <v>0</v>
      </c>
      <c r="BJ86" s="123">
        <f>COUNTIFS(NORMDUYURU!$C$2:$C$709,C86,NORMDUYURU!$D$2:$D$709,"ARAŞTIRMA GÖREVLİSİ")</f>
        <v>0</v>
      </c>
    </row>
    <row r="87" spans="1:62" s="5" customFormat="1" ht="124.5" customHeight="1">
      <c r="A87" s="111"/>
      <c r="B87" s="112"/>
      <c r="C87" s="113" t="s">
        <v>215</v>
      </c>
      <c r="D87" s="86">
        <f>COUNTIFS(DOLUKADROLAR!$H$2:$H$988,C87,DOLUKADROLAR!$A$2:$A$988,"PROFESÖR")+COUNTIFS(DOLUKADROLAR!$H$2:$H$988,C87,DOLUKADROLAR!$A$2:$A$988,"DOÇENT")+COUNTIFS(DOLUKADROLAR!$H$2:$H$988,C87,DOLUKADROLAR!$A$2:$A$988,"DOKTOR ÖĞRETİM ÜYESİ")</f>
        <v>0</v>
      </c>
      <c r="E87" s="86">
        <f>COUNTIFS(DOLUKADROLAR!$H$2:$H$988,C87,DOLUKADROLAR!$A$2:$A$988,"DERSÖĞRETİM GÖREVLİSİ")</f>
        <v>0</v>
      </c>
      <c r="F87" s="109" t="s">
        <v>158</v>
      </c>
      <c r="G87" s="30" t="s">
        <v>158</v>
      </c>
      <c r="H87" s="86" t="s">
        <v>158</v>
      </c>
      <c r="I87" s="109" t="s">
        <v>158</v>
      </c>
      <c r="J87" s="30" t="s">
        <v>158</v>
      </c>
      <c r="K87" s="86" t="s">
        <v>158</v>
      </c>
      <c r="L87" s="31"/>
      <c r="M87" s="127">
        <f>COUNTIFS(DOLUKADROLAR!$H$2:$H$988,C87,DOLUKADROLAR!$A$2:$A$988,"PROFESÖR")+COUNTIFS(DOLUKADROLAR!$H$2:$H$988,C87,DOLUKADROLAR!$A$2:$A$988,"DOÇENT")+COUNTIFS(DOLUKADROLAR!$H$2:$H$988,C87,DOLUKADROLAR!$A$2:$A$988,"DOKTOR ÖĞRETİM ÜYESİ")+COUNTIFS(DOLUKADROLAR!$H$2:$H$988,C87,DOLUKADROLAR!$A$2:$A$988,"DERSÖĞRETİM GÖREVLİSİ")+COUNTIFS(DOLUKADROLAR!$H$2:$H$988,C87,DOLUKADROLAR!$A$2:$A$988,"UYGÖĞRETİM GÖREVLİSİ")+COUNTIFS(DOLUKADROLAR!$H$2:$H$988,C87,DOLUKADROLAR!$A$2:$A$988,"ARAŞTIRMA GÖREVLİSİ")</f>
        <v>0</v>
      </c>
      <c r="N87" s="84" t="s">
        <v>158</v>
      </c>
      <c r="O87" s="107" t="s">
        <v>158</v>
      </c>
      <c r="P87" s="84" t="s">
        <v>158</v>
      </c>
      <c r="Q87" s="171" t="s">
        <v>158</v>
      </c>
      <c r="R87" s="85">
        <f>COUNTIFS(DOLUKADROLAR!$H$2:$H$988,C87,DOLUKADROLAR!$A$2:$A$988,"PROFESÖR")</f>
        <v>0</v>
      </c>
      <c r="S87" s="86">
        <f>COUNTIFS(AKTARIM!$C$2:$C$823,C87,AKTARIM!$D$2:$D$823,"PROFESÖR")</f>
        <v>0</v>
      </c>
      <c r="T87" s="87">
        <f>COUNTIFS(ILAN!$C$2:$C$816,C87,ILAN!$D$2:$D$816,"PROFESÖR")</f>
        <v>0</v>
      </c>
      <c r="U87" s="94" t="s">
        <v>158</v>
      </c>
      <c r="V87" s="85">
        <f>COUNTIFS(DOLUKADROLAR!$H$2:$H$988,C87,DOLUKADROLAR!$A$2:$A$988,"DOÇENT")</f>
        <v>0</v>
      </c>
      <c r="W87" s="86">
        <f>COUNTIFS(AKTARIM!$C$2:$C$823,C87,AKTARIM!$D$2:$D$823,"DOÇENT")</f>
        <v>0</v>
      </c>
      <c r="X87" s="87">
        <f>COUNTIFS(ILAN!$C$2:$C$816,C87,ILAN!$D$2:$D$816,"DOÇENT")</f>
        <v>0</v>
      </c>
      <c r="Y87" s="94" t="s">
        <v>158</v>
      </c>
      <c r="Z87" s="85">
        <f>COUNTIFS(DOLUKADROLAR!$H$2:$H$988,C87,DOLUKADROLAR!$A$2:$A$988,"DOKTOR ÖĞRETİM ÜYESİ")</f>
        <v>0</v>
      </c>
      <c r="AA87" s="86">
        <f>COUNTIFS(AKTARIM!$C$2:$C$823,C87,AKTARIM!$D$2:$D$823,"DOKTOR ÖĞRETİM ÜYESİ")</f>
        <v>0</v>
      </c>
      <c r="AB87" s="87">
        <f>COUNTIFS(ILAN!$C$2:$C$816,C87,ILAN!$D$2:$D$816,"DOKTOR ÖĞRETİM ÜYESİ")</f>
        <v>0</v>
      </c>
      <c r="AC87" s="94" t="s">
        <v>158</v>
      </c>
      <c r="AD87" s="85">
        <f>COUNTIFS(DOLUKADROLAR!$H$2:$H$988,C87,DOLUKADROLAR!$A$2:$A$988,"DERSÖĞRETİM GÖREVLİSİ")</f>
        <v>0</v>
      </c>
      <c r="AE87" s="86">
        <f>COUNTIFS(AKTARIM!$C$2:$C$823,C87,AKTARIM!$D$2:$D$823,"DERSÖĞRETİM GÖREVLİSİ")</f>
        <v>0</v>
      </c>
      <c r="AF87" s="87">
        <f>COUNTIFS(ILAN!$C$2:$C$816,C87,ILAN!$D$2:$D$816,"DERSÖĞRETİM GÖREVLİSİ")</f>
        <v>0</v>
      </c>
      <c r="AG87" s="94" t="s">
        <v>158</v>
      </c>
      <c r="AH87" s="89"/>
      <c r="AI87" s="86">
        <f>COUNTIFS(DOLUKADROLAR!$H$2:$H$988,C87,DOLUKADROLAR!$A$2:$A$988,"UYGÖĞRETİM GÖREVLİSİ")</f>
        <v>0</v>
      </c>
      <c r="AJ87" s="86">
        <f>COUNTIFS(AKTARIM!$C$2:$C$823,C87,AKTARIM!$D$2:$D$823,"UYGÖĞRETİM GÖREVLİSİ")</f>
        <v>0</v>
      </c>
      <c r="AK87" s="86">
        <f>COUNTIFS(ILAN!$C$2:$C$816,C87,ILAN!$D$2:$D$816,"UYGÖĞRETİM GÖREVLİSİ")</f>
        <v>0</v>
      </c>
      <c r="AL87" s="86">
        <f>COUNTIFS(DOLUKADROLAR!$H$2:$H$988,C87,DOLUKADROLAR!$A$2:$A$988,"ARAŞTIRMA GÖREVLİSİ")</f>
        <v>0</v>
      </c>
      <c r="AM87" s="86">
        <f>COUNTIFS(AKTARIM!$C$2:$C$823,C87,AKTARIM!$D$2:$D$823,"ARAŞTIRMA GÖREVLİSİ")</f>
        <v>0</v>
      </c>
      <c r="AN87" s="86">
        <f>COUNTIFS(ILAN!$C$2:$C$816,C87,ILAN!$D$2:$D$816,"ARAŞTIRMA GÖREVLİSİ")</f>
        <v>0</v>
      </c>
      <c r="AO87" s="90"/>
      <c r="AP87" s="91" t="s">
        <v>158</v>
      </c>
      <c r="AQ87" s="91" t="s">
        <v>158</v>
      </c>
      <c r="AR87" s="91" t="s">
        <v>158</v>
      </c>
      <c r="AS87" s="91" t="s">
        <v>158</v>
      </c>
      <c r="AT87" s="92" t="s">
        <v>158</v>
      </c>
      <c r="AU87" s="92" t="s">
        <v>158</v>
      </c>
      <c r="AV87" s="93"/>
      <c r="AW87" s="133">
        <f>COUNTIFS(NORMDUYURU!$C$2:$C$709,C87,NORMDUYURU!$D$2:$D$709,"PROFESÖR")</f>
        <v>0</v>
      </c>
      <c r="AX87" s="165">
        <f>COUNTIFS(NORMDISITALEP!$C$2:$C$847,C87,NORMDISITALEP!$D$2:$D$847,"PROFESÖR")</f>
        <v>0</v>
      </c>
      <c r="AY87" s="135" t="s">
        <v>158</v>
      </c>
      <c r="AZ87" s="133">
        <f>COUNTIFS(NORMDUYURU!$C$2:$C$709,C87,NORMDUYURU!$D$2:$D$709,"DOÇENT")</f>
        <v>0</v>
      </c>
      <c r="BA87" s="165">
        <f>COUNTIFS(NORMDISITALEP!$C$2:$C$847,C87,NORMDISITALEP!$D$2:$D$847,"DOÇENT")</f>
        <v>0</v>
      </c>
      <c r="BB87" s="135" t="s">
        <v>158</v>
      </c>
      <c r="BC87" s="133">
        <f>COUNTIFS(NORMDUYURU!$C$2:$C$709,C87,NORMDUYURU!$D$2:$D$709,"DOKTOR ÖĞRETİM ÜYESİ")</f>
        <v>0</v>
      </c>
      <c r="BD87" s="165">
        <f>COUNTIFS(NORMDISITALEP!$C$2:$C$847,C87,NORMDISITALEP!$D$2:$D$847,"DOKTOR ÖĞRETİM ÜYESİ")</f>
        <v>0</v>
      </c>
      <c r="BE87" s="135" t="s">
        <v>158</v>
      </c>
      <c r="BF87" s="133">
        <f>COUNTIFS(NORMDUYURU!$C$2:$C$709,C87,NORMDUYURU!$D$2:$D$709,"DERSÖĞRETİM GÖREVLİSİ")</f>
        <v>0</v>
      </c>
      <c r="BG87" s="165">
        <f>COUNTIFS(NORMDISITALEP!$C$2:$C$847,C87,NORMDISITALEP!$D$2:$D$847,"DERSÖĞRETİM GÖREVLİSİ")</f>
        <v>0</v>
      </c>
      <c r="BH87" s="135" t="s">
        <v>158</v>
      </c>
      <c r="BI87" s="123">
        <f>COUNTIFS(NORMDUYURU!$C$2:$C$709,C87,NORMDUYURU!$D$2:$D$709,"UYGÖĞRETİM GÖREVLİSİ")</f>
        <v>0</v>
      </c>
      <c r="BJ87" s="123">
        <f>COUNTIFS(NORMDUYURU!$C$2:$C$709,C87,NORMDUYURU!$D$2:$D$709,"ARAŞTIRMA GÖREVLİSİ")</f>
        <v>0</v>
      </c>
    </row>
    <row r="88" spans="1:62" s="5" customFormat="1" ht="124.5" customHeight="1">
      <c r="A88" s="111" t="s">
        <v>61</v>
      </c>
      <c r="B88" s="112" t="s">
        <v>62</v>
      </c>
      <c r="C88" s="113"/>
      <c r="D88" s="86">
        <f>COUNTIFS(DOLUKADROLAR!$G$2:$G$988,B88,DOLUKADROLAR!$A$2:$A$988,"PROFESÖR")+COUNTIFS(DOLUKADROLAR!$G$2:$G$988,B88,DOLUKADROLAR!$A$2:$A$988,"DOÇENT")+COUNTIFS(DOLUKADROLAR!$G$2:$G$988,B88,DOLUKADROLAR!$A$2:$A$988,"DOKTOR ÖĞRETİM ÜYESİ")</f>
        <v>0</v>
      </c>
      <c r="E88" s="86">
        <f>COUNTIFS(DOLUKADROLAR!$G$2:$G$988,B88,DOLUKADROLAR!$A$2:$A$988,"DERSÖĞRETİM GÖREVLİSİ")</f>
        <v>0</v>
      </c>
      <c r="F88" s="109">
        <f>IFERROR(VLOOKUP($B88,ASGARIOUVENORM!$B$2:$C$99,2,0),"")</f>
        <v>0</v>
      </c>
      <c r="G88" s="30" t="str">
        <f>IF(D88&gt;=$F88,"YOK","AÇIK VAR")</f>
        <v>YOK</v>
      </c>
      <c r="H88" s="86">
        <f>IFERROR(D88-$F88,0)</f>
        <v>0</v>
      </c>
      <c r="I88" s="109">
        <f>IFERROR(VLOOKUP($B88,ASGARIOUVENORM!$B$2:$D$99,3,0),"")</f>
        <v>0</v>
      </c>
      <c r="J88" s="30" t="str">
        <f>IF(D88+E88&gt;=$I88,"YOK","AÇIK VAR")</f>
        <v>YOK</v>
      </c>
      <c r="K88" s="86">
        <f>IFERROR(D88+E88-$I88,0)</f>
        <v>0</v>
      </c>
      <c r="L88" s="31"/>
      <c r="M88" s="127">
        <f>COUNTIFS(DOLUKADROLAR!$G$2:$G$988,B88,DOLUKADROLAR!$A$2:$A$988,"PROFESÖR")+COUNTIFS(DOLUKADROLAR!$G$2:$G$988,B88,DOLUKADROLAR!$A$2:$A$988,"DOÇENT")+COUNTIFS(DOLUKADROLAR!$G$2:$G$988,B88,DOLUKADROLAR!$A$2:$A$988,"DOKTOR ÖĞRETİM ÜYESİ")+COUNTIFS(DOLUKADROLAR!$G$2:$G$988,B88,DOLUKADROLAR!$A$2:$A$988,"DERSÖĞRETİM GÖREVLİSİ")+COUNTIFS(DOLUKADROLAR!$G$2:$G$988,B88,DOLUKADROLAR!$A$2:$A$988,"UYGÖĞRETİM GÖREVLİSİ")+COUNTIFS(DOLUKADROLAR!$G$2:$G$988,B88,DOLUKADROLAR!$A$2:$A$988,"ARAŞTIRMA GÖREVLİSİ")</f>
        <v>0</v>
      </c>
      <c r="N88" s="84">
        <f>ROUNDDOWN(((D88+E88)*2/3),0)</f>
        <v>0</v>
      </c>
      <c r="O88" s="107">
        <f>ROUNDDOWN(((D88+E88+T88+X88+AB88+AF88)*2/3),0)</f>
        <v>0</v>
      </c>
      <c r="P88" s="84">
        <f>ROUNDDOWN(((D88+E88+S88+T88+W88+X88+AA88+AB88+AE88+AF88)*2/3),0)</f>
        <v>0</v>
      </c>
      <c r="Q88" s="170">
        <f>ROUNDDOWN(((D88+E88+S88+T88+W88+X88+AA88+AB88+AE88+AF88+AW88+AZ88+BC88+BF88+AX88+BA88+BD88+BG88)*2/3),0)</f>
        <v>0</v>
      </c>
      <c r="R88" s="85">
        <f>COUNTIFS(DOLUKADROLAR!$G$2:$G$988,B88,DOLUKADROLAR!$A$2:$A$988,"PROFESÖR")</f>
        <v>0</v>
      </c>
      <c r="S88" s="86">
        <f>COUNTIFS(AKTARIM!$B$2:$B$823,B88,AKTARIM!$D$2:$D$823,"PROFESÖR")</f>
        <v>0</v>
      </c>
      <c r="T88" s="87">
        <f>COUNTIFS(ILAN!$B$2:$B$816,B88,ILAN!$D$2:$D$816,"PROFESÖR")</f>
        <v>0</v>
      </c>
      <c r="U88" s="128" t="str">
        <f>IF($R88+$T88&gt;$O88,"!","")</f>
        <v/>
      </c>
      <c r="V88" s="85">
        <f>COUNTIFS(DOLUKADROLAR!$G$2:$G$988,B88,DOLUKADROLAR!$A$2:$A$988,"DOÇENT")</f>
        <v>0</v>
      </c>
      <c r="W88" s="86">
        <f>COUNTIFS(AKTARIM!$B$2:$B$823,B88,AKTARIM!$D$2:$D$823,"DOÇENT")</f>
        <v>0</v>
      </c>
      <c r="X88" s="87">
        <f>COUNTIFS(ILAN!$B$2:$B$816,B88,ILAN!$D$2:$D$816,"DOÇENT")</f>
        <v>0</v>
      </c>
      <c r="Y88" s="128" t="str">
        <f>IF($V88+$X88&gt;$O88,"!","")</f>
        <v/>
      </c>
      <c r="Z88" s="85">
        <f>COUNTIFS(DOLUKADROLAR!$G$2:$G$988,B88,DOLUKADROLAR!$A$2:$A$988,"DOKTOR ÖĞRETİM ÜYESİ")</f>
        <v>0</v>
      </c>
      <c r="AA88" s="86">
        <f>COUNTIFS(AKTARIM!$B$2:$B$823,B88,AKTARIM!$D$2:$D$823,"DOKTOR ÖĞRETİM ÜYESİ")</f>
        <v>0</v>
      </c>
      <c r="AB88" s="87">
        <f>COUNTIFS(ILAN!$B$2:$B$816,B88,ILAN!$D$2:$D$816,"DOKTOR ÖĞRETİM ÜYESİ")</f>
        <v>0</v>
      </c>
      <c r="AC88" s="128" t="str">
        <f>IF($Z88+$AB88&gt;$O88,"!","")</f>
        <v/>
      </c>
      <c r="AD88" s="85">
        <f>COUNTIFS(DOLUKADROLAR!$G$2:$G$988,B88,DOLUKADROLAR!$A$2:$A$988,"DERSÖĞRETİM GÖREVLİSİ")</f>
        <v>0</v>
      </c>
      <c r="AE88" s="86">
        <f>COUNTIFS(AKTARIM!$B$2:$B$823,B88,AKTARIM!$D$2:$D$823,"DERSÖĞRETİM GÖREVLİSİ")</f>
        <v>0</v>
      </c>
      <c r="AF88" s="87">
        <f>COUNTIFS(ILAN!$B$2:$B$816,B88,ILAN!$D$2:$D$816,"DERSÖĞRETİM GÖREVLİSİ")</f>
        <v>0</v>
      </c>
      <c r="AG88" s="128" t="str">
        <f>IF($AD88+$AF88&gt;$O88,"!","")</f>
        <v/>
      </c>
      <c r="AH88" s="89"/>
      <c r="AI88" s="86">
        <f>COUNTIFS(DOLUKADROLAR!$G$2:$G$988,B88,DOLUKADROLAR!$A$2:$A$988,"UYGÖĞRETİM GÖREVLİSİ")</f>
        <v>0</v>
      </c>
      <c r="AJ88" s="86">
        <f>COUNTIFS(AKTARIM!$B$2:$B$823,B88,AKTARIM!$D$2:$D$823,"UYGÖĞRETİM GÖREVLİSİ")</f>
        <v>0</v>
      </c>
      <c r="AK88" s="86">
        <f>COUNTIFS(ILAN!$B$2:$B$816,B88,ILAN!$D$2:$D$816,"UYGÖĞRETİM GÖREVLİSİ")</f>
        <v>0</v>
      </c>
      <c r="AL88" s="86">
        <f>COUNTIFS(DOLUKADROLAR!$G$2:$G$988,B88,DOLUKADROLAR!$A$2:$A$988,"ARAŞTIRMA GÖREVLİSİ")</f>
        <v>0</v>
      </c>
      <c r="AM88" s="86">
        <f>COUNTIFS(AKTARIM!$B$2:$B$823,B88,AKTARIM!$D$2:$D$823,"ARAŞTIRMA GÖREVLİSİ")</f>
        <v>0</v>
      </c>
      <c r="AN88" s="86">
        <f>COUNTIFS(ILAN!$B$2:$B$816,B88,ILAN!$D$2:$D$816,"ARAŞTIRMA GÖREVLİSİ")</f>
        <v>0</v>
      </c>
      <c r="AO88" s="90"/>
      <c r="AP88" s="91">
        <f>IFERROR(VLOOKUP($B88,OGRENCISAYISI!$B$2:$F$103,2,0),"")</f>
        <v>0</v>
      </c>
      <c r="AQ88" s="91">
        <f>IFERROR(VLOOKUP($B88,OGRENCISAYISI!$B$2:$F$103,3,0),"")</f>
        <v>0</v>
      </c>
      <c r="AR88" s="91">
        <f>IFERROR(VLOOKUP($B88,OGRENCISAYISI!$B$2:$F$103,4,0),"")</f>
        <v>0</v>
      </c>
      <c r="AS88" s="91">
        <f>IFERROR(VLOOKUP($B88,OGRENCISAYISI!$B$2:$F$103,5,0),"")</f>
        <v>0</v>
      </c>
      <c r="AT88" s="92">
        <f>IFERROR(D88/AS88,0)</f>
        <v>0</v>
      </c>
      <c r="AU88" s="92">
        <f>IFERROR(M88/AS88,0)</f>
        <v>0</v>
      </c>
      <c r="AV88" s="93"/>
      <c r="AW88" s="133">
        <f>COUNTIFS(NORMDUYURU!$B$2:$B$709,B88,NORMDUYURU!$D$2:$D$709,"PROFESÖR")</f>
        <v>0</v>
      </c>
      <c r="AX88" s="165">
        <f>COUNTIFS(NORMDISITALEP!$B$2:$B$847,B88,NORMDISITALEP!$D$2:$D$847,"PROFESÖR")</f>
        <v>0</v>
      </c>
      <c r="AY88" s="134" t="str">
        <f>IF($R88+$S88+$T88+$AX88+$AW88&gt;$Q88,"!","")</f>
        <v/>
      </c>
      <c r="AZ88" s="133">
        <f>COUNTIFS(NORMDUYURU!$B$2:$B$709,B88,NORMDUYURU!$D$2:$D$709,"DOÇENT")</f>
        <v>0</v>
      </c>
      <c r="BA88" s="165">
        <f>COUNTIFS(NORMDISITALEP!$B$2:$B$847,B88,NORMDISITALEP!$D$2:$D$847,"DOÇENT")</f>
        <v>0</v>
      </c>
      <c r="BB88" s="134" t="str">
        <f>IF($V88+$W88+$X88+$BA88+$AZ88&gt;$Q88,"!","")</f>
        <v/>
      </c>
      <c r="BC88" s="133">
        <f>COUNTIFS(NORMDUYURU!$B$2:$B$709,B88,NORMDUYURU!$D$2:$D$709,"DOKTOR ÖĞRETİM ÜYESİ")</f>
        <v>0</v>
      </c>
      <c r="BD88" s="165">
        <f>COUNTIFS(NORMDISITALEP!$B$2:$B$847,B88,NORMDISITALEP!$D$2:$D$847,"DOKTOR ÖĞRETİM ÜYESİ")</f>
        <v>0</v>
      </c>
      <c r="BE88" s="134" t="str">
        <f>IF($Z88+$AA88+$AB88+$BD88+$BC88&gt;$Q88,"!","")</f>
        <v/>
      </c>
      <c r="BF88" s="133">
        <f>COUNTIFS(NORMDUYURU!$B$2:$B$709,B88,NORMDUYURU!$D$2:$D$709,"DERSÖĞRETİM GÖREVLİSİ")</f>
        <v>0</v>
      </c>
      <c r="BG88" s="165">
        <f>COUNTIFS(NORMDISITALEP!$B$2:$B$847,B88,NORMDISITALEP!$D$2:$D$847,"DERSÖĞRETİM GÖREVLİSİ")</f>
        <v>0</v>
      </c>
      <c r="BH88" s="134" t="str">
        <f>IF($AD88+$AE88+$AF88+$BG88+$BF88&gt;$Q88,"!","")</f>
        <v/>
      </c>
      <c r="BI88" s="123">
        <f>COUNTIFS(NORMDUYURU!$B$2:$B$709,B88,NORMDUYURU!$D$2:$D$709,"UYGÖĞRETİM GÖREVLİSİ")</f>
        <v>0</v>
      </c>
      <c r="BJ88" s="123">
        <f>COUNTIFS(NORMDUYURU!$B$2:$B$709,B88,NORMDUYURU!$D$2:$D$709,"ARAŞTIRMA GÖREVLİSİ")</f>
        <v>0</v>
      </c>
    </row>
    <row r="89" spans="1:62" s="5" customFormat="1" ht="124.5" customHeight="1">
      <c r="A89" s="111"/>
      <c r="B89" s="112"/>
      <c r="C89" s="113" t="s">
        <v>63</v>
      </c>
      <c r="D89" s="86">
        <f>COUNTIFS(DOLUKADROLAR!$H$2:$H$988,C89,DOLUKADROLAR!$A$2:$A$988,"PROFESÖR")+COUNTIFS(DOLUKADROLAR!$H$2:$H$988,C89,DOLUKADROLAR!$A$2:$A$988,"DOÇENT")+COUNTIFS(DOLUKADROLAR!$H$2:$H$988,C89,DOLUKADROLAR!$A$2:$A$988,"DOKTOR ÖĞRETİM ÜYESİ")</f>
        <v>0</v>
      </c>
      <c r="E89" s="86">
        <f>COUNTIFS(DOLUKADROLAR!$H$2:$H$988,C89,DOLUKADROLAR!$A$2:$A$988,"DERSÖĞRETİM GÖREVLİSİ")</f>
        <v>0</v>
      </c>
      <c r="F89" s="109" t="s">
        <v>158</v>
      </c>
      <c r="G89" s="30" t="s">
        <v>158</v>
      </c>
      <c r="H89" s="86" t="s">
        <v>158</v>
      </c>
      <c r="I89" s="109" t="s">
        <v>158</v>
      </c>
      <c r="J89" s="30" t="s">
        <v>158</v>
      </c>
      <c r="K89" s="86" t="s">
        <v>158</v>
      </c>
      <c r="L89" s="31"/>
      <c r="M89" s="127">
        <f>COUNTIFS(DOLUKADROLAR!$H$2:$H$988,C89,DOLUKADROLAR!$A$2:$A$988,"PROFESÖR")+COUNTIFS(DOLUKADROLAR!$H$2:$H$988,C89,DOLUKADROLAR!$A$2:$A$988,"DOÇENT")+COUNTIFS(DOLUKADROLAR!$H$2:$H$988,C89,DOLUKADROLAR!$A$2:$A$988,"DOKTOR ÖĞRETİM ÜYESİ")+COUNTIFS(DOLUKADROLAR!$H$2:$H$988,C89,DOLUKADROLAR!$A$2:$A$988,"DERSÖĞRETİM GÖREVLİSİ")+COUNTIFS(DOLUKADROLAR!$H$2:$H$988,C89,DOLUKADROLAR!$A$2:$A$988,"UYGÖĞRETİM GÖREVLİSİ")+COUNTIFS(DOLUKADROLAR!$H$2:$H$988,C89,DOLUKADROLAR!$A$2:$A$988,"ARAŞTIRMA GÖREVLİSİ")</f>
        <v>0</v>
      </c>
      <c r="N89" s="84" t="s">
        <v>158</v>
      </c>
      <c r="O89" s="107" t="s">
        <v>158</v>
      </c>
      <c r="P89" s="84" t="s">
        <v>158</v>
      </c>
      <c r="Q89" s="171" t="s">
        <v>158</v>
      </c>
      <c r="R89" s="85">
        <f>COUNTIFS(DOLUKADROLAR!$H$2:$H$988,C89,DOLUKADROLAR!$A$2:$A$988,"PROFESÖR")</f>
        <v>0</v>
      </c>
      <c r="S89" s="86">
        <f>COUNTIFS(AKTARIM!$C$2:$C$823,C89,AKTARIM!$D$2:$D$823,"PROFESÖR")</f>
        <v>0</v>
      </c>
      <c r="T89" s="87">
        <f>COUNTIFS(ILAN!$C$2:$C$816,C89,ILAN!$D$2:$D$816,"PROFESÖR")</f>
        <v>0</v>
      </c>
      <c r="U89" s="94" t="s">
        <v>158</v>
      </c>
      <c r="V89" s="85">
        <f>COUNTIFS(DOLUKADROLAR!$H$2:$H$988,C89,DOLUKADROLAR!$A$2:$A$988,"DOÇENT")</f>
        <v>0</v>
      </c>
      <c r="W89" s="86">
        <f>COUNTIFS(AKTARIM!$C$2:$C$823,C89,AKTARIM!$D$2:$D$823,"DOÇENT")</f>
        <v>0</v>
      </c>
      <c r="X89" s="87">
        <f>COUNTIFS(ILAN!$C$2:$C$816,C89,ILAN!$D$2:$D$816,"DOÇENT")</f>
        <v>0</v>
      </c>
      <c r="Y89" s="94" t="s">
        <v>158</v>
      </c>
      <c r="Z89" s="85">
        <f>COUNTIFS(DOLUKADROLAR!$H$2:$H$988,C89,DOLUKADROLAR!$A$2:$A$988,"DOKTOR ÖĞRETİM ÜYESİ")</f>
        <v>0</v>
      </c>
      <c r="AA89" s="86">
        <f>COUNTIFS(AKTARIM!$C$2:$C$823,C89,AKTARIM!$D$2:$D$823,"DOKTOR ÖĞRETİM ÜYESİ")</f>
        <v>0</v>
      </c>
      <c r="AB89" s="87">
        <f>COUNTIFS(ILAN!$C$2:$C$816,C89,ILAN!$D$2:$D$816,"DOKTOR ÖĞRETİM ÜYESİ")</f>
        <v>0</v>
      </c>
      <c r="AC89" s="94" t="s">
        <v>158</v>
      </c>
      <c r="AD89" s="85">
        <f>COUNTIFS(DOLUKADROLAR!$H$2:$H$988,C89,DOLUKADROLAR!$A$2:$A$988,"DERSÖĞRETİM GÖREVLİSİ")</f>
        <v>0</v>
      </c>
      <c r="AE89" s="86">
        <f>COUNTIFS(AKTARIM!$C$2:$C$823,C89,AKTARIM!$D$2:$D$823,"DERSÖĞRETİM GÖREVLİSİ")</f>
        <v>0</v>
      </c>
      <c r="AF89" s="87">
        <f>COUNTIFS(ILAN!$C$2:$C$816,C89,ILAN!$D$2:$D$816,"DERSÖĞRETİM GÖREVLİSİ")</f>
        <v>0</v>
      </c>
      <c r="AG89" s="94" t="s">
        <v>158</v>
      </c>
      <c r="AH89" s="89"/>
      <c r="AI89" s="86">
        <f>COUNTIFS(DOLUKADROLAR!$H$2:$H$988,C89,DOLUKADROLAR!$A$2:$A$988,"UYGÖĞRETİM GÖREVLİSİ")</f>
        <v>0</v>
      </c>
      <c r="AJ89" s="86">
        <f>COUNTIFS(AKTARIM!$C$2:$C$823,C89,AKTARIM!$D$2:$D$823,"UYGÖĞRETİM GÖREVLİSİ")</f>
        <v>0</v>
      </c>
      <c r="AK89" s="86">
        <f>COUNTIFS(ILAN!$C$2:$C$816,C89,ILAN!$D$2:$D$816,"UYGÖĞRETİM GÖREVLİSİ")</f>
        <v>0</v>
      </c>
      <c r="AL89" s="86">
        <f>COUNTIFS(DOLUKADROLAR!$H$2:$H$988,C89,DOLUKADROLAR!$A$2:$A$988,"ARAŞTIRMA GÖREVLİSİ")</f>
        <v>0</v>
      </c>
      <c r="AM89" s="86">
        <f>COUNTIFS(AKTARIM!$C$2:$C$823,C89,AKTARIM!$D$2:$D$823,"ARAŞTIRMA GÖREVLİSİ")</f>
        <v>0</v>
      </c>
      <c r="AN89" s="86">
        <f>COUNTIFS(ILAN!$C$2:$C$816,C89,ILAN!$D$2:$D$816,"ARAŞTIRMA GÖREVLİSİ")</f>
        <v>0</v>
      </c>
      <c r="AO89" s="90"/>
      <c r="AP89" s="91" t="s">
        <v>158</v>
      </c>
      <c r="AQ89" s="91" t="s">
        <v>158</v>
      </c>
      <c r="AR89" s="91" t="s">
        <v>158</v>
      </c>
      <c r="AS89" s="91" t="s">
        <v>158</v>
      </c>
      <c r="AT89" s="92" t="s">
        <v>158</v>
      </c>
      <c r="AU89" s="92" t="s">
        <v>158</v>
      </c>
      <c r="AV89" s="93"/>
      <c r="AW89" s="133">
        <f>COUNTIFS(NORMDUYURU!$C$2:$C$709,C89,NORMDUYURU!$D$2:$D$709,"PROFESÖR")</f>
        <v>0</v>
      </c>
      <c r="AX89" s="165">
        <f>COUNTIFS(NORMDISITALEP!$C$2:$C$847,C89,NORMDISITALEP!$D$2:$D$847,"PROFESÖR")</f>
        <v>0</v>
      </c>
      <c r="AY89" s="135" t="s">
        <v>158</v>
      </c>
      <c r="AZ89" s="133">
        <f>COUNTIFS(NORMDUYURU!$C$2:$C$709,C89,NORMDUYURU!$D$2:$D$709,"DOÇENT")</f>
        <v>0</v>
      </c>
      <c r="BA89" s="165">
        <f>COUNTIFS(NORMDISITALEP!$C$2:$C$847,C89,NORMDISITALEP!$D$2:$D$847,"DOÇENT")</f>
        <v>0</v>
      </c>
      <c r="BB89" s="135" t="s">
        <v>158</v>
      </c>
      <c r="BC89" s="133">
        <f>COUNTIFS(NORMDUYURU!$C$2:$C$709,C89,NORMDUYURU!$D$2:$D$709,"DOKTOR ÖĞRETİM ÜYESİ")</f>
        <v>0</v>
      </c>
      <c r="BD89" s="165">
        <f>COUNTIFS(NORMDISITALEP!$C$2:$C$847,C89,NORMDISITALEP!$D$2:$D$847,"DOKTOR ÖĞRETİM ÜYESİ")</f>
        <v>0</v>
      </c>
      <c r="BE89" s="135" t="s">
        <v>158</v>
      </c>
      <c r="BF89" s="133">
        <f>COUNTIFS(NORMDUYURU!$C$2:$C$709,C89,NORMDUYURU!$D$2:$D$709,"DERSÖĞRETİM GÖREVLİSİ")</f>
        <v>0</v>
      </c>
      <c r="BG89" s="165">
        <f>COUNTIFS(NORMDISITALEP!$C$2:$C$847,C89,NORMDISITALEP!$D$2:$D$847,"DERSÖĞRETİM GÖREVLİSİ")</f>
        <v>0</v>
      </c>
      <c r="BH89" s="135" t="s">
        <v>158</v>
      </c>
      <c r="BI89" s="123">
        <f>COUNTIFS(NORMDUYURU!$C$2:$C$709,C89,NORMDUYURU!$D$2:$D$709,"UYGÖĞRETİM GÖREVLİSİ")</f>
        <v>0</v>
      </c>
      <c r="BJ89" s="123">
        <f>COUNTIFS(NORMDUYURU!$C$2:$C$709,C89,NORMDUYURU!$D$2:$D$709,"ARAŞTIRMA GÖREVLİSİ")</f>
        <v>0</v>
      </c>
    </row>
    <row r="90" spans="1:62" s="5" customFormat="1" ht="124.5" customHeight="1">
      <c r="A90" s="111"/>
      <c r="B90" s="112"/>
      <c r="C90" s="113" t="s">
        <v>74</v>
      </c>
      <c r="D90" s="86">
        <f>COUNTIFS(DOLUKADROLAR!$H$2:$H$988,C90,DOLUKADROLAR!$A$2:$A$988,"PROFESÖR")+COUNTIFS(DOLUKADROLAR!$H$2:$H$988,C90,DOLUKADROLAR!$A$2:$A$988,"DOÇENT")+COUNTIFS(DOLUKADROLAR!$H$2:$H$988,C90,DOLUKADROLAR!$A$2:$A$988,"DOKTOR ÖĞRETİM ÜYESİ")</f>
        <v>0</v>
      </c>
      <c r="E90" s="86">
        <f>COUNTIFS(DOLUKADROLAR!$H$2:$H$988,C90,DOLUKADROLAR!$A$2:$A$988,"DERSÖĞRETİM GÖREVLİSİ")</f>
        <v>0</v>
      </c>
      <c r="F90" s="109" t="s">
        <v>158</v>
      </c>
      <c r="G90" s="30" t="s">
        <v>158</v>
      </c>
      <c r="H90" s="86" t="s">
        <v>158</v>
      </c>
      <c r="I90" s="109" t="s">
        <v>158</v>
      </c>
      <c r="J90" s="30" t="s">
        <v>158</v>
      </c>
      <c r="K90" s="86" t="s">
        <v>158</v>
      </c>
      <c r="L90" s="31"/>
      <c r="M90" s="127">
        <f>COUNTIFS(DOLUKADROLAR!$H$2:$H$988,C90,DOLUKADROLAR!$A$2:$A$988,"PROFESÖR")+COUNTIFS(DOLUKADROLAR!$H$2:$H$988,C90,DOLUKADROLAR!$A$2:$A$988,"DOÇENT")+COUNTIFS(DOLUKADROLAR!$H$2:$H$988,C90,DOLUKADROLAR!$A$2:$A$988,"DOKTOR ÖĞRETİM ÜYESİ")+COUNTIFS(DOLUKADROLAR!$H$2:$H$988,C90,DOLUKADROLAR!$A$2:$A$988,"DERSÖĞRETİM GÖREVLİSİ")+COUNTIFS(DOLUKADROLAR!$H$2:$H$988,C90,DOLUKADROLAR!$A$2:$A$988,"UYGÖĞRETİM GÖREVLİSİ")+COUNTIFS(DOLUKADROLAR!$H$2:$H$988,C90,DOLUKADROLAR!$A$2:$A$988,"ARAŞTIRMA GÖREVLİSİ")</f>
        <v>0</v>
      </c>
      <c r="N90" s="84" t="s">
        <v>158</v>
      </c>
      <c r="O90" s="107" t="s">
        <v>158</v>
      </c>
      <c r="P90" s="84" t="s">
        <v>158</v>
      </c>
      <c r="Q90" s="171" t="s">
        <v>158</v>
      </c>
      <c r="R90" s="85">
        <f>COUNTIFS(DOLUKADROLAR!$H$2:$H$988,C90,DOLUKADROLAR!$A$2:$A$988,"PROFESÖR")</f>
        <v>0</v>
      </c>
      <c r="S90" s="86">
        <f>COUNTIFS(AKTARIM!$C$2:$C$823,C90,AKTARIM!$D$2:$D$823,"PROFESÖR")</f>
        <v>0</v>
      </c>
      <c r="T90" s="87">
        <f>COUNTIFS(ILAN!$C$2:$C$816,C90,ILAN!$D$2:$D$816,"PROFESÖR")</f>
        <v>0</v>
      </c>
      <c r="U90" s="94" t="s">
        <v>158</v>
      </c>
      <c r="V90" s="85">
        <f>COUNTIFS(DOLUKADROLAR!$H$2:$H$988,C90,DOLUKADROLAR!$A$2:$A$988,"DOÇENT")</f>
        <v>0</v>
      </c>
      <c r="W90" s="86">
        <f>COUNTIFS(AKTARIM!$C$2:$C$823,C90,AKTARIM!$D$2:$D$823,"DOÇENT")</f>
        <v>0</v>
      </c>
      <c r="X90" s="87">
        <f>COUNTIFS(ILAN!$C$2:$C$816,C90,ILAN!$D$2:$D$816,"DOÇENT")</f>
        <v>0</v>
      </c>
      <c r="Y90" s="94" t="s">
        <v>158</v>
      </c>
      <c r="Z90" s="85">
        <f>COUNTIFS(DOLUKADROLAR!$H$2:$H$988,C90,DOLUKADROLAR!$A$2:$A$988,"DOKTOR ÖĞRETİM ÜYESİ")</f>
        <v>0</v>
      </c>
      <c r="AA90" s="86">
        <f>COUNTIFS(AKTARIM!$C$2:$C$823,C90,AKTARIM!$D$2:$D$823,"DOKTOR ÖĞRETİM ÜYESİ")</f>
        <v>0</v>
      </c>
      <c r="AB90" s="87">
        <f>COUNTIFS(ILAN!$C$2:$C$816,C90,ILAN!$D$2:$D$816,"DOKTOR ÖĞRETİM ÜYESİ")</f>
        <v>0</v>
      </c>
      <c r="AC90" s="94" t="s">
        <v>158</v>
      </c>
      <c r="AD90" s="85">
        <f>COUNTIFS(DOLUKADROLAR!$H$2:$H$988,C90,DOLUKADROLAR!$A$2:$A$988,"DERSÖĞRETİM GÖREVLİSİ")</f>
        <v>0</v>
      </c>
      <c r="AE90" s="86">
        <f>COUNTIFS(AKTARIM!$C$2:$C$823,C90,AKTARIM!$D$2:$D$823,"DERSÖĞRETİM GÖREVLİSİ")</f>
        <v>0</v>
      </c>
      <c r="AF90" s="87">
        <f>COUNTIFS(ILAN!$C$2:$C$816,C90,ILAN!$D$2:$D$816,"DERSÖĞRETİM GÖREVLİSİ")</f>
        <v>0</v>
      </c>
      <c r="AG90" s="94" t="s">
        <v>158</v>
      </c>
      <c r="AH90" s="89"/>
      <c r="AI90" s="86">
        <f>COUNTIFS(DOLUKADROLAR!$H$2:$H$988,C90,DOLUKADROLAR!$A$2:$A$988,"UYGÖĞRETİM GÖREVLİSİ")</f>
        <v>0</v>
      </c>
      <c r="AJ90" s="86">
        <f>COUNTIFS(AKTARIM!$C$2:$C$823,C90,AKTARIM!$D$2:$D$823,"UYGÖĞRETİM GÖREVLİSİ")</f>
        <v>0</v>
      </c>
      <c r="AK90" s="86">
        <f>COUNTIFS(ILAN!$C$2:$C$816,C90,ILAN!$D$2:$D$816,"UYGÖĞRETİM GÖREVLİSİ")</f>
        <v>0</v>
      </c>
      <c r="AL90" s="86">
        <f>COUNTIFS(DOLUKADROLAR!$H$2:$H$988,C90,DOLUKADROLAR!$A$2:$A$988,"ARAŞTIRMA GÖREVLİSİ")</f>
        <v>0</v>
      </c>
      <c r="AM90" s="86">
        <f>COUNTIFS(AKTARIM!$C$2:$C$823,C90,AKTARIM!$D$2:$D$823,"ARAŞTIRMA GÖREVLİSİ")</f>
        <v>0</v>
      </c>
      <c r="AN90" s="86">
        <f>COUNTIFS(ILAN!$C$2:$C$816,C90,ILAN!$D$2:$D$816,"ARAŞTIRMA GÖREVLİSİ")</f>
        <v>0</v>
      </c>
      <c r="AO90" s="90"/>
      <c r="AP90" s="91" t="s">
        <v>158</v>
      </c>
      <c r="AQ90" s="91" t="s">
        <v>158</v>
      </c>
      <c r="AR90" s="91" t="s">
        <v>158</v>
      </c>
      <c r="AS90" s="91" t="s">
        <v>158</v>
      </c>
      <c r="AT90" s="92" t="s">
        <v>158</v>
      </c>
      <c r="AU90" s="92" t="s">
        <v>158</v>
      </c>
      <c r="AV90" s="93"/>
      <c r="AW90" s="133">
        <f>COUNTIFS(NORMDUYURU!$C$2:$C$709,C90,NORMDUYURU!$D$2:$D$709,"PROFESÖR")</f>
        <v>0</v>
      </c>
      <c r="AX90" s="165">
        <f>COUNTIFS(NORMDISITALEP!$C$2:$C$847,C90,NORMDISITALEP!$D$2:$D$847,"PROFESÖR")</f>
        <v>0</v>
      </c>
      <c r="AY90" s="135" t="s">
        <v>158</v>
      </c>
      <c r="AZ90" s="133">
        <f>COUNTIFS(NORMDUYURU!$C$2:$C$709,C90,NORMDUYURU!$D$2:$D$709,"DOÇENT")</f>
        <v>0</v>
      </c>
      <c r="BA90" s="165">
        <f>COUNTIFS(NORMDISITALEP!$C$2:$C$847,C90,NORMDISITALEP!$D$2:$D$847,"DOÇENT")</f>
        <v>0</v>
      </c>
      <c r="BB90" s="135" t="s">
        <v>158</v>
      </c>
      <c r="BC90" s="133">
        <f>COUNTIFS(NORMDUYURU!$C$2:$C$709,C90,NORMDUYURU!$D$2:$D$709,"DOKTOR ÖĞRETİM ÜYESİ")</f>
        <v>0</v>
      </c>
      <c r="BD90" s="165">
        <f>COUNTIFS(NORMDISITALEP!$C$2:$C$847,C90,NORMDISITALEP!$D$2:$D$847,"DOKTOR ÖĞRETİM ÜYESİ")</f>
        <v>0</v>
      </c>
      <c r="BE90" s="135" t="s">
        <v>158</v>
      </c>
      <c r="BF90" s="133">
        <f>COUNTIFS(NORMDUYURU!$C$2:$C$709,C90,NORMDUYURU!$D$2:$D$709,"DERSÖĞRETİM GÖREVLİSİ")</f>
        <v>0</v>
      </c>
      <c r="BG90" s="165">
        <f>COUNTIFS(NORMDISITALEP!$C$2:$C$847,C90,NORMDISITALEP!$D$2:$D$847,"DERSÖĞRETİM GÖREVLİSİ")</f>
        <v>0</v>
      </c>
      <c r="BH90" s="135" t="s">
        <v>158</v>
      </c>
      <c r="BI90" s="123">
        <f>COUNTIFS(NORMDUYURU!$C$2:$C$709,C90,NORMDUYURU!$D$2:$D$709,"UYGÖĞRETİM GÖREVLİSİ")</f>
        <v>0</v>
      </c>
      <c r="BJ90" s="123">
        <f>COUNTIFS(NORMDUYURU!$C$2:$C$709,C90,NORMDUYURU!$D$2:$D$709,"ARAŞTIRMA GÖREVLİSİ")</f>
        <v>0</v>
      </c>
    </row>
    <row r="91" spans="1:62" s="5" customFormat="1" ht="124.5" customHeight="1">
      <c r="A91" s="111"/>
      <c r="B91" s="112"/>
      <c r="C91" s="113" t="s">
        <v>83</v>
      </c>
      <c r="D91" s="86">
        <f>COUNTIFS(DOLUKADROLAR!$H$2:$H$988,C91,DOLUKADROLAR!$A$2:$A$988,"PROFESÖR")+COUNTIFS(DOLUKADROLAR!$H$2:$H$988,C91,DOLUKADROLAR!$A$2:$A$988,"DOÇENT")+COUNTIFS(DOLUKADROLAR!$H$2:$H$988,C91,DOLUKADROLAR!$A$2:$A$988,"DOKTOR ÖĞRETİM ÜYESİ")</f>
        <v>0</v>
      </c>
      <c r="E91" s="86">
        <f>COUNTIFS(DOLUKADROLAR!$H$2:$H$988,C91,DOLUKADROLAR!$A$2:$A$988,"DERSÖĞRETİM GÖREVLİSİ")</f>
        <v>0</v>
      </c>
      <c r="F91" s="109" t="s">
        <v>158</v>
      </c>
      <c r="G91" s="30" t="s">
        <v>158</v>
      </c>
      <c r="H91" s="86" t="s">
        <v>158</v>
      </c>
      <c r="I91" s="109" t="s">
        <v>158</v>
      </c>
      <c r="J91" s="30" t="s">
        <v>158</v>
      </c>
      <c r="K91" s="86" t="s">
        <v>158</v>
      </c>
      <c r="L91" s="31"/>
      <c r="M91" s="127">
        <f>COUNTIFS(DOLUKADROLAR!$H$2:$H$988,C91,DOLUKADROLAR!$A$2:$A$988,"PROFESÖR")+COUNTIFS(DOLUKADROLAR!$H$2:$H$988,C91,DOLUKADROLAR!$A$2:$A$988,"DOÇENT")+COUNTIFS(DOLUKADROLAR!$H$2:$H$988,C91,DOLUKADROLAR!$A$2:$A$988,"DOKTOR ÖĞRETİM ÜYESİ")+COUNTIFS(DOLUKADROLAR!$H$2:$H$988,C91,DOLUKADROLAR!$A$2:$A$988,"DERSÖĞRETİM GÖREVLİSİ")+COUNTIFS(DOLUKADROLAR!$H$2:$H$988,C91,DOLUKADROLAR!$A$2:$A$988,"UYGÖĞRETİM GÖREVLİSİ")+COUNTIFS(DOLUKADROLAR!$H$2:$H$988,C91,DOLUKADROLAR!$A$2:$A$988,"ARAŞTIRMA GÖREVLİSİ")</f>
        <v>0</v>
      </c>
      <c r="N91" s="84" t="s">
        <v>158</v>
      </c>
      <c r="O91" s="107" t="s">
        <v>158</v>
      </c>
      <c r="P91" s="84" t="s">
        <v>158</v>
      </c>
      <c r="Q91" s="171" t="s">
        <v>158</v>
      </c>
      <c r="R91" s="85">
        <f>COUNTIFS(DOLUKADROLAR!$H$2:$H$988,C91,DOLUKADROLAR!$A$2:$A$988,"PROFESÖR")</f>
        <v>0</v>
      </c>
      <c r="S91" s="86">
        <f>COUNTIFS(AKTARIM!$C$2:$C$823,C91,AKTARIM!$D$2:$D$823,"PROFESÖR")</f>
        <v>0</v>
      </c>
      <c r="T91" s="87">
        <f>COUNTIFS(ILAN!$C$2:$C$816,C91,ILAN!$D$2:$D$816,"PROFESÖR")</f>
        <v>0</v>
      </c>
      <c r="U91" s="94" t="s">
        <v>158</v>
      </c>
      <c r="V91" s="85">
        <f>COUNTIFS(DOLUKADROLAR!$H$2:$H$988,C91,DOLUKADROLAR!$A$2:$A$988,"DOÇENT")</f>
        <v>0</v>
      </c>
      <c r="W91" s="86">
        <f>COUNTIFS(AKTARIM!$C$2:$C$823,C91,AKTARIM!$D$2:$D$823,"DOÇENT")</f>
        <v>0</v>
      </c>
      <c r="X91" s="87">
        <f>COUNTIFS(ILAN!$C$2:$C$816,C91,ILAN!$D$2:$D$816,"DOÇENT")</f>
        <v>0</v>
      </c>
      <c r="Y91" s="94" t="s">
        <v>158</v>
      </c>
      <c r="Z91" s="85">
        <f>COUNTIFS(DOLUKADROLAR!$H$2:$H$988,C91,DOLUKADROLAR!$A$2:$A$988,"DOKTOR ÖĞRETİM ÜYESİ")</f>
        <v>0</v>
      </c>
      <c r="AA91" s="86">
        <f>COUNTIFS(AKTARIM!$C$2:$C$823,C91,AKTARIM!$D$2:$D$823,"DOKTOR ÖĞRETİM ÜYESİ")</f>
        <v>0</v>
      </c>
      <c r="AB91" s="87">
        <f>COUNTIFS(ILAN!$C$2:$C$816,C91,ILAN!$D$2:$D$816,"DOKTOR ÖĞRETİM ÜYESİ")</f>
        <v>0</v>
      </c>
      <c r="AC91" s="94" t="s">
        <v>158</v>
      </c>
      <c r="AD91" s="85">
        <f>COUNTIFS(DOLUKADROLAR!$H$2:$H$988,C91,DOLUKADROLAR!$A$2:$A$988,"DERSÖĞRETİM GÖREVLİSİ")</f>
        <v>0</v>
      </c>
      <c r="AE91" s="86">
        <f>COUNTIFS(AKTARIM!$C$2:$C$823,C91,AKTARIM!$D$2:$D$823,"DERSÖĞRETİM GÖREVLİSİ")</f>
        <v>0</v>
      </c>
      <c r="AF91" s="87">
        <f>COUNTIFS(ILAN!$C$2:$C$816,C91,ILAN!$D$2:$D$816,"DERSÖĞRETİM GÖREVLİSİ")</f>
        <v>0</v>
      </c>
      <c r="AG91" s="94" t="s">
        <v>158</v>
      </c>
      <c r="AH91" s="89"/>
      <c r="AI91" s="86">
        <f>COUNTIFS(DOLUKADROLAR!$H$2:$H$988,C91,DOLUKADROLAR!$A$2:$A$988,"UYGÖĞRETİM GÖREVLİSİ")</f>
        <v>0</v>
      </c>
      <c r="AJ91" s="86">
        <f>COUNTIFS(AKTARIM!$C$2:$C$823,C91,AKTARIM!$D$2:$D$823,"UYGÖĞRETİM GÖREVLİSİ")</f>
        <v>0</v>
      </c>
      <c r="AK91" s="86">
        <f>COUNTIFS(ILAN!$C$2:$C$816,C91,ILAN!$D$2:$D$816,"UYGÖĞRETİM GÖREVLİSİ")</f>
        <v>0</v>
      </c>
      <c r="AL91" s="86">
        <f>COUNTIFS(DOLUKADROLAR!$H$2:$H$988,C91,DOLUKADROLAR!$A$2:$A$988,"ARAŞTIRMA GÖREVLİSİ")</f>
        <v>0</v>
      </c>
      <c r="AM91" s="86">
        <f>COUNTIFS(AKTARIM!$C$2:$C$823,C91,AKTARIM!$D$2:$D$823,"ARAŞTIRMA GÖREVLİSİ")</f>
        <v>0</v>
      </c>
      <c r="AN91" s="86">
        <f>COUNTIFS(ILAN!$C$2:$C$816,C91,ILAN!$D$2:$D$816,"ARAŞTIRMA GÖREVLİSİ")</f>
        <v>0</v>
      </c>
      <c r="AO91" s="90"/>
      <c r="AP91" s="91" t="s">
        <v>158</v>
      </c>
      <c r="AQ91" s="91" t="s">
        <v>158</v>
      </c>
      <c r="AR91" s="91" t="s">
        <v>158</v>
      </c>
      <c r="AS91" s="91" t="s">
        <v>158</v>
      </c>
      <c r="AT91" s="92" t="s">
        <v>158</v>
      </c>
      <c r="AU91" s="92" t="s">
        <v>158</v>
      </c>
      <c r="AV91" s="93"/>
      <c r="AW91" s="133">
        <f>COUNTIFS(NORMDUYURU!$C$2:$C$709,C91,NORMDUYURU!$D$2:$D$709,"PROFESÖR")</f>
        <v>0</v>
      </c>
      <c r="AX91" s="165">
        <f>COUNTIFS(NORMDISITALEP!$C$2:$C$847,C91,NORMDISITALEP!$D$2:$D$847,"PROFESÖR")</f>
        <v>0</v>
      </c>
      <c r="AY91" s="135" t="s">
        <v>158</v>
      </c>
      <c r="AZ91" s="133">
        <f>COUNTIFS(NORMDUYURU!$C$2:$C$709,C91,NORMDUYURU!$D$2:$D$709,"DOÇENT")</f>
        <v>0</v>
      </c>
      <c r="BA91" s="165">
        <f>COUNTIFS(NORMDISITALEP!$C$2:$C$847,C91,NORMDISITALEP!$D$2:$D$847,"DOÇENT")</f>
        <v>0</v>
      </c>
      <c r="BB91" s="135" t="s">
        <v>158</v>
      </c>
      <c r="BC91" s="133">
        <f>COUNTIFS(NORMDUYURU!$C$2:$C$709,C91,NORMDUYURU!$D$2:$D$709,"DOKTOR ÖĞRETİM ÜYESİ")</f>
        <v>0</v>
      </c>
      <c r="BD91" s="165">
        <f>COUNTIFS(NORMDISITALEP!$C$2:$C$847,C91,NORMDISITALEP!$D$2:$D$847,"DOKTOR ÖĞRETİM ÜYESİ")</f>
        <v>0</v>
      </c>
      <c r="BE91" s="135" t="s">
        <v>158</v>
      </c>
      <c r="BF91" s="133">
        <f>COUNTIFS(NORMDUYURU!$C$2:$C$709,C91,NORMDUYURU!$D$2:$D$709,"DERSÖĞRETİM GÖREVLİSİ")</f>
        <v>0</v>
      </c>
      <c r="BG91" s="165">
        <f>COUNTIFS(NORMDISITALEP!$C$2:$C$847,C91,NORMDISITALEP!$D$2:$D$847,"DERSÖĞRETİM GÖREVLİSİ")</f>
        <v>0</v>
      </c>
      <c r="BH91" s="135" t="s">
        <v>158</v>
      </c>
      <c r="BI91" s="123">
        <f>COUNTIFS(NORMDUYURU!$C$2:$C$709,C91,NORMDUYURU!$D$2:$D$709,"UYGÖĞRETİM GÖREVLİSİ")</f>
        <v>0</v>
      </c>
      <c r="BJ91" s="123">
        <f>COUNTIFS(NORMDUYURU!$C$2:$C$709,C91,NORMDUYURU!$D$2:$D$709,"ARAŞTIRMA GÖREVLİSİ")</f>
        <v>0</v>
      </c>
    </row>
    <row r="92" spans="1:62" s="5" customFormat="1" ht="124.5" customHeight="1">
      <c r="A92" s="111"/>
      <c r="B92" s="112"/>
      <c r="C92" s="113" t="s">
        <v>132</v>
      </c>
      <c r="D92" s="86">
        <f>COUNTIFS(DOLUKADROLAR!$H$2:$H$988,C92,DOLUKADROLAR!$A$2:$A$988,"PROFESÖR")+COUNTIFS(DOLUKADROLAR!$H$2:$H$988,C92,DOLUKADROLAR!$A$2:$A$988,"DOÇENT")+COUNTIFS(DOLUKADROLAR!$H$2:$H$988,C92,DOLUKADROLAR!$A$2:$A$988,"DOKTOR ÖĞRETİM ÜYESİ")</f>
        <v>0</v>
      </c>
      <c r="E92" s="86">
        <f>COUNTIFS(DOLUKADROLAR!$H$2:$H$988,C92,DOLUKADROLAR!$A$2:$A$988,"DERSÖĞRETİM GÖREVLİSİ")</f>
        <v>0</v>
      </c>
      <c r="F92" s="109" t="s">
        <v>158</v>
      </c>
      <c r="G92" s="30" t="s">
        <v>158</v>
      </c>
      <c r="H92" s="86" t="s">
        <v>158</v>
      </c>
      <c r="I92" s="109" t="s">
        <v>158</v>
      </c>
      <c r="J92" s="30" t="s">
        <v>158</v>
      </c>
      <c r="K92" s="86" t="s">
        <v>158</v>
      </c>
      <c r="L92" s="31"/>
      <c r="M92" s="127">
        <f>COUNTIFS(DOLUKADROLAR!$H$2:$H$988,C92,DOLUKADROLAR!$A$2:$A$988,"PROFESÖR")+COUNTIFS(DOLUKADROLAR!$H$2:$H$988,C92,DOLUKADROLAR!$A$2:$A$988,"DOÇENT")+COUNTIFS(DOLUKADROLAR!$H$2:$H$988,C92,DOLUKADROLAR!$A$2:$A$988,"DOKTOR ÖĞRETİM ÜYESİ")+COUNTIFS(DOLUKADROLAR!$H$2:$H$988,C92,DOLUKADROLAR!$A$2:$A$988,"DERSÖĞRETİM GÖREVLİSİ")+COUNTIFS(DOLUKADROLAR!$H$2:$H$988,C92,DOLUKADROLAR!$A$2:$A$988,"UYGÖĞRETİM GÖREVLİSİ")+COUNTIFS(DOLUKADROLAR!$H$2:$H$988,C92,DOLUKADROLAR!$A$2:$A$988,"ARAŞTIRMA GÖREVLİSİ")</f>
        <v>0</v>
      </c>
      <c r="N92" s="84" t="s">
        <v>158</v>
      </c>
      <c r="O92" s="107" t="s">
        <v>158</v>
      </c>
      <c r="P92" s="84" t="s">
        <v>158</v>
      </c>
      <c r="Q92" s="171" t="s">
        <v>158</v>
      </c>
      <c r="R92" s="85">
        <f>COUNTIFS(DOLUKADROLAR!$H$2:$H$988,C92,DOLUKADROLAR!$A$2:$A$988,"PROFESÖR")</f>
        <v>0</v>
      </c>
      <c r="S92" s="86">
        <f>COUNTIFS(AKTARIM!$C$2:$C$823,C92,AKTARIM!$D$2:$D$823,"PROFESÖR")</f>
        <v>0</v>
      </c>
      <c r="T92" s="87">
        <f>COUNTIFS(ILAN!$C$2:$C$816,C92,ILAN!$D$2:$D$816,"PROFESÖR")</f>
        <v>0</v>
      </c>
      <c r="U92" s="94" t="s">
        <v>158</v>
      </c>
      <c r="V92" s="85">
        <f>COUNTIFS(DOLUKADROLAR!$H$2:$H$988,C92,DOLUKADROLAR!$A$2:$A$988,"DOÇENT")</f>
        <v>0</v>
      </c>
      <c r="W92" s="86">
        <f>COUNTIFS(AKTARIM!$C$2:$C$823,C92,AKTARIM!$D$2:$D$823,"DOÇENT")</f>
        <v>0</v>
      </c>
      <c r="X92" s="87">
        <f>COUNTIFS(ILAN!$C$2:$C$816,C92,ILAN!$D$2:$D$816,"DOÇENT")</f>
        <v>0</v>
      </c>
      <c r="Y92" s="94" t="s">
        <v>158</v>
      </c>
      <c r="Z92" s="85">
        <f>COUNTIFS(DOLUKADROLAR!$H$2:$H$988,C92,DOLUKADROLAR!$A$2:$A$988,"DOKTOR ÖĞRETİM ÜYESİ")</f>
        <v>0</v>
      </c>
      <c r="AA92" s="86">
        <f>COUNTIFS(AKTARIM!$C$2:$C$823,C92,AKTARIM!$D$2:$D$823,"DOKTOR ÖĞRETİM ÜYESİ")</f>
        <v>0</v>
      </c>
      <c r="AB92" s="87">
        <f>COUNTIFS(ILAN!$C$2:$C$816,C92,ILAN!$D$2:$D$816,"DOKTOR ÖĞRETİM ÜYESİ")</f>
        <v>0</v>
      </c>
      <c r="AC92" s="94" t="s">
        <v>158</v>
      </c>
      <c r="AD92" s="85">
        <f>COUNTIFS(DOLUKADROLAR!$H$2:$H$988,C92,DOLUKADROLAR!$A$2:$A$988,"DERSÖĞRETİM GÖREVLİSİ")</f>
        <v>0</v>
      </c>
      <c r="AE92" s="86">
        <f>COUNTIFS(AKTARIM!$C$2:$C$823,C92,AKTARIM!$D$2:$D$823,"DERSÖĞRETİM GÖREVLİSİ")</f>
        <v>0</v>
      </c>
      <c r="AF92" s="87">
        <f>COUNTIFS(ILAN!$C$2:$C$816,C92,ILAN!$D$2:$D$816,"DERSÖĞRETİM GÖREVLİSİ")</f>
        <v>0</v>
      </c>
      <c r="AG92" s="94" t="s">
        <v>158</v>
      </c>
      <c r="AH92" s="89"/>
      <c r="AI92" s="86">
        <f>COUNTIFS(DOLUKADROLAR!$H$2:$H$988,C92,DOLUKADROLAR!$A$2:$A$988,"UYGÖĞRETİM GÖREVLİSİ")</f>
        <v>0</v>
      </c>
      <c r="AJ92" s="86">
        <f>COUNTIFS(AKTARIM!$C$2:$C$823,C92,AKTARIM!$D$2:$D$823,"UYGÖĞRETİM GÖREVLİSİ")</f>
        <v>0</v>
      </c>
      <c r="AK92" s="86">
        <f>COUNTIFS(ILAN!$C$2:$C$816,C92,ILAN!$D$2:$D$816,"UYGÖĞRETİM GÖREVLİSİ")</f>
        <v>0</v>
      </c>
      <c r="AL92" s="86">
        <f>COUNTIFS(DOLUKADROLAR!$H$2:$H$988,C92,DOLUKADROLAR!$A$2:$A$988,"ARAŞTIRMA GÖREVLİSİ")</f>
        <v>0</v>
      </c>
      <c r="AM92" s="86">
        <f>COUNTIFS(AKTARIM!$C$2:$C$823,C92,AKTARIM!$D$2:$D$823,"ARAŞTIRMA GÖREVLİSİ")</f>
        <v>0</v>
      </c>
      <c r="AN92" s="86">
        <f>COUNTIFS(ILAN!$C$2:$C$816,C92,ILAN!$D$2:$D$816,"ARAŞTIRMA GÖREVLİSİ")</f>
        <v>0</v>
      </c>
      <c r="AO92" s="90"/>
      <c r="AP92" s="91" t="s">
        <v>158</v>
      </c>
      <c r="AQ92" s="91" t="s">
        <v>158</v>
      </c>
      <c r="AR92" s="91" t="s">
        <v>158</v>
      </c>
      <c r="AS92" s="91" t="s">
        <v>158</v>
      </c>
      <c r="AT92" s="92" t="s">
        <v>158</v>
      </c>
      <c r="AU92" s="92" t="s">
        <v>158</v>
      </c>
      <c r="AV92" s="93"/>
      <c r="AW92" s="133">
        <f>COUNTIFS(NORMDUYURU!$C$2:$C$709,C92,NORMDUYURU!$D$2:$D$709,"PROFESÖR")</f>
        <v>0</v>
      </c>
      <c r="AX92" s="165">
        <f>COUNTIFS(NORMDISITALEP!$C$2:$C$847,C92,NORMDISITALEP!$D$2:$D$847,"PROFESÖR")</f>
        <v>0</v>
      </c>
      <c r="AY92" s="135" t="s">
        <v>158</v>
      </c>
      <c r="AZ92" s="133">
        <f>COUNTIFS(NORMDUYURU!$C$2:$C$709,C92,NORMDUYURU!$D$2:$D$709,"DOÇENT")</f>
        <v>0</v>
      </c>
      <c r="BA92" s="165">
        <f>COUNTIFS(NORMDISITALEP!$C$2:$C$847,C92,NORMDISITALEP!$D$2:$D$847,"DOÇENT")</f>
        <v>0</v>
      </c>
      <c r="BB92" s="135" t="s">
        <v>158</v>
      </c>
      <c r="BC92" s="133">
        <f>COUNTIFS(NORMDUYURU!$C$2:$C$709,C92,NORMDUYURU!$D$2:$D$709,"DOKTOR ÖĞRETİM ÜYESİ")</f>
        <v>0</v>
      </c>
      <c r="BD92" s="165">
        <f>COUNTIFS(NORMDISITALEP!$C$2:$C$847,C92,NORMDISITALEP!$D$2:$D$847,"DOKTOR ÖĞRETİM ÜYESİ")</f>
        <v>0</v>
      </c>
      <c r="BE92" s="135" t="s">
        <v>158</v>
      </c>
      <c r="BF92" s="133">
        <f>COUNTIFS(NORMDUYURU!$C$2:$C$709,C92,NORMDUYURU!$D$2:$D$709,"DERSÖĞRETİM GÖREVLİSİ")</f>
        <v>0</v>
      </c>
      <c r="BG92" s="165">
        <f>COUNTIFS(NORMDISITALEP!$C$2:$C$847,C92,NORMDISITALEP!$D$2:$D$847,"DERSÖĞRETİM GÖREVLİSİ")</f>
        <v>0</v>
      </c>
      <c r="BH92" s="135" t="s">
        <v>158</v>
      </c>
      <c r="BI92" s="123">
        <f>COUNTIFS(NORMDUYURU!$C$2:$C$709,C92,NORMDUYURU!$D$2:$D$709,"UYGÖĞRETİM GÖREVLİSİ")</f>
        <v>0</v>
      </c>
      <c r="BJ92" s="123">
        <f>COUNTIFS(NORMDUYURU!$C$2:$C$709,C92,NORMDUYURU!$D$2:$D$709,"ARAŞTIRMA GÖREVLİSİ")</f>
        <v>0</v>
      </c>
    </row>
    <row r="93" spans="1:62" s="5" customFormat="1" ht="124.5" customHeight="1">
      <c r="A93" s="111" t="s">
        <v>61</v>
      </c>
      <c r="B93" s="112" t="s">
        <v>77</v>
      </c>
      <c r="C93" s="113"/>
      <c r="D93" s="86">
        <f>COUNTIFS(DOLUKADROLAR!$G$2:$G$988,B93,DOLUKADROLAR!$A$2:$A$988,"PROFESÖR")+COUNTIFS(DOLUKADROLAR!$G$2:$G$988,B93,DOLUKADROLAR!$A$2:$A$988,"DOÇENT")+COUNTIFS(DOLUKADROLAR!$G$2:$G$988,B93,DOLUKADROLAR!$A$2:$A$988,"DOKTOR ÖĞRETİM ÜYESİ")</f>
        <v>0</v>
      </c>
      <c r="E93" s="86">
        <f>COUNTIFS(DOLUKADROLAR!$G$2:$G$988,B93,DOLUKADROLAR!$A$2:$A$988,"DERSÖĞRETİM GÖREVLİSİ")</f>
        <v>0</v>
      </c>
      <c r="F93" s="109">
        <f>IFERROR(VLOOKUP($B93,ASGARIOUVENORM!$B$2:$C$99,2,0),"")</f>
        <v>0</v>
      </c>
      <c r="G93" s="30" t="str">
        <f>IF(D93&gt;=$F93,"YOK","AÇIK VAR")</f>
        <v>YOK</v>
      </c>
      <c r="H93" s="86">
        <f>IFERROR(D93-$F93,0)</f>
        <v>0</v>
      </c>
      <c r="I93" s="109">
        <f>IFERROR(VLOOKUP($B93,ASGARIOUVENORM!$B$2:$D$99,3,0),"")</f>
        <v>0</v>
      </c>
      <c r="J93" s="30" t="str">
        <f>IF(D93+E93&gt;=$I93,"YOK","AÇIK VAR")</f>
        <v>YOK</v>
      </c>
      <c r="K93" s="86">
        <f>IFERROR(D93+E93-$I93,0)</f>
        <v>0</v>
      </c>
      <c r="L93" s="31"/>
      <c r="M93" s="127">
        <f>COUNTIFS(DOLUKADROLAR!$G$2:$G$988,B93,DOLUKADROLAR!$A$2:$A$988,"PROFESÖR")+COUNTIFS(DOLUKADROLAR!$G$2:$G$988,B93,DOLUKADROLAR!$A$2:$A$988,"DOÇENT")+COUNTIFS(DOLUKADROLAR!$G$2:$G$988,B93,DOLUKADROLAR!$A$2:$A$988,"DOKTOR ÖĞRETİM ÜYESİ")+COUNTIFS(DOLUKADROLAR!$G$2:$G$988,B93,DOLUKADROLAR!$A$2:$A$988,"DERSÖĞRETİM GÖREVLİSİ")+COUNTIFS(DOLUKADROLAR!$G$2:$G$988,B93,DOLUKADROLAR!$A$2:$A$988,"UYGÖĞRETİM GÖREVLİSİ")+COUNTIFS(DOLUKADROLAR!$G$2:$G$988,B93,DOLUKADROLAR!$A$2:$A$988,"ARAŞTIRMA GÖREVLİSİ")</f>
        <v>0</v>
      </c>
      <c r="N93" s="84">
        <f>ROUNDDOWN(((D93+E93)*2/3),0)</f>
        <v>0</v>
      </c>
      <c r="O93" s="107">
        <f>ROUNDDOWN(((D93+E93+T93+X93+AB93+AF93)*2/3),0)</f>
        <v>0</v>
      </c>
      <c r="P93" s="84">
        <f>ROUNDDOWN(((D93+E93+S93+T93+W93+X93+AA93+AB93+AE93+AF93)*2/3),0)</f>
        <v>0</v>
      </c>
      <c r="Q93" s="170">
        <f>ROUNDDOWN(((D93+E93+S93+T93+W93+X93+AA93+AB93+AE93+AF93+AW93+AZ93+BC93+BF93+AX93+BA93+BD93+BG93)*2/3),0)</f>
        <v>0</v>
      </c>
      <c r="R93" s="85">
        <f>COUNTIFS(DOLUKADROLAR!$G$2:$G$988,B93,DOLUKADROLAR!$A$2:$A$988,"PROFESÖR")</f>
        <v>0</v>
      </c>
      <c r="S93" s="86">
        <f>COUNTIFS(AKTARIM!$B$2:$B$823,B93,AKTARIM!$D$2:$D$823,"PROFESÖR")</f>
        <v>0</v>
      </c>
      <c r="T93" s="87">
        <f>COUNTIFS(ILAN!$B$2:$B$816,B93,ILAN!$D$2:$D$816,"PROFESÖR")</f>
        <v>0</v>
      </c>
      <c r="U93" s="128" t="str">
        <f>IF($R93+$T93&gt;$O93,"!","")</f>
        <v/>
      </c>
      <c r="V93" s="85">
        <f>COUNTIFS(DOLUKADROLAR!$G$2:$G$988,B93,DOLUKADROLAR!$A$2:$A$988,"DOÇENT")</f>
        <v>0</v>
      </c>
      <c r="W93" s="86">
        <f>COUNTIFS(AKTARIM!$B$2:$B$823,B93,AKTARIM!$D$2:$D$823,"DOÇENT")</f>
        <v>0</v>
      </c>
      <c r="X93" s="87">
        <f>COUNTIFS(ILAN!$B$2:$B$816,B93,ILAN!$D$2:$D$816,"DOÇENT")</f>
        <v>0</v>
      </c>
      <c r="Y93" s="128" t="str">
        <f>IF($V93+$X93&gt;$O93,"!","")</f>
        <v/>
      </c>
      <c r="Z93" s="85">
        <f>COUNTIFS(DOLUKADROLAR!$G$2:$G$988,B93,DOLUKADROLAR!$A$2:$A$988,"DOKTOR ÖĞRETİM ÜYESİ")</f>
        <v>0</v>
      </c>
      <c r="AA93" s="86">
        <f>COUNTIFS(AKTARIM!$B$2:$B$823,B93,AKTARIM!$D$2:$D$823,"DOKTOR ÖĞRETİM ÜYESİ")</f>
        <v>0</v>
      </c>
      <c r="AB93" s="87">
        <f>COUNTIFS(ILAN!$B$2:$B$816,B93,ILAN!$D$2:$D$816,"DOKTOR ÖĞRETİM ÜYESİ")</f>
        <v>0</v>
      </c>
      <c r="AC93" s="128" t="str">
        <f>IF($Z93+$AB93&gt;$O93,"!","")</f>
        <v/>
      </c>
      <c r="AD93" s="85">
        <f>COUNTIFS(DOLUKADROLAR!$G$2:$G$988,B93,DOLUKADROLAR!$A$2:$A$988,"DERSÖĞRETİM GÖREVLİSİ")</f>
        <v>0</v>
      </c>
      <c r="AE93" s="86">
        <f>COUNTIFS(AKTARIM!$B$2:$B$823,B93,AKTARIM!$D$2:$D$823,"DERSÖĞRETİM GÖREVLİSİ")</f>
        <v>0</v>
      </c>
      <c r="AF93" s="87">
        <f>COUNTIFS(ILAN!$B$2:$B$816,B93,ILAN!$D$2:$D$816,"DERSÖĞRETİM GÖREVLİSİ")</f>
        <v>0</v>
      </c>
      <c r="AG93" s="128" t="str">
        <f>IF($AD93+$AF93&gt;$O93,"!","")</f>
        <v/>
      </c>
      <c r="AH93" s="89"/>
      <c r="AI93" s="86">
        <f>COUNTIFS(DOLUKADROLAR!$G$2:$G$988,B93,DOLUKADROLAR!$A$2:$A$988,"UYGÖĞRETİM GÖREVLİSİ")</f>
        <v>0</v>
      </c>
      <c r="AJ93" s="86">
        <f>COUNTIFS(AKTARIM!$B$2:$B$823,B93,AKTARIM!$D$2:$D$823,"UYGÖĞRETİM GÖREVLİSİ")</f>
        <v>0</v>
      </c>
      <c r="AK93" s="86">
        <f>COUNTIFS(ILAN!$B$2:$B$816,B93,ILAN!$D$2:$D$816,"UYGÖĞRETİM GÖREVLİSİ")</f>
        <v>0</v>
      </c>
      <c r="AL93" s="86">
        <f>COUNTIFS(DOLUKADROLAR!$G$2:$G$988,B93,DOLUKADROLAR!$A$2:$A$988,"ARAŞTIRMA GÖREVLİSİ")</f>
        <v>0</v>
      </c>
      <c r="AM93" s="86">
        <f>COUNTIFS(AKTARIM!$B$2:$B$823,B93,AKTARIM!$D$2:$D$823,"ARAŞTIRMA GÖREVLİSİ")</f>
        <v>0</v>
      </c>
      <c r="AN93" s="86">
        <f>COUNTIFS(ILAN!$B$2:$B$816,B93,ILAN!$D$2:$D$816,"ARAŞTIRMA GÖREVLİSİ")</f>
        <v>0</v>
      </c>
      <c r="AO93" s="90"/>
      <c r="AP93" s="91">
        <f>IFERROR(VLOOKUP($B93,OGRENCISAYISI!$B$2:$F$103,2,0),"")</f>
        <v>0</v>
      </c>
      <c r="AQ93" s="91">
        <f>IFERROR(VLOOKUP($B93,OGRENCISAYISI!$B$2:$F$103,3,0),"")</f>
        <v>0</v>
      </c>
      <c r="AR93" s="91">
        <f>IFERROR(VLOOKUP($B93,OGRENCISAYISI!$B$2:$F$103,4,0),"")</f>
        <v>0</v>
      </c>
      <c r="AS93" s="91">
        <f>IFERROR(VLOOKUP($B93,OGRENCISAYISI!$B$2:$F$103,5,0),"")</f>
        <v>0</v>
      </c>
      <c r="AT93" s="92">
        <f>IFERROR(D93/AS93,0)</f>
        <v>0</v>
      </c>
      <c r="AU93" s="92">
        <f>IFERROR(M93/AS93,0)</f>
        <v>0</v>
      </c>
      <c r="AV93" s="93"/>
      <c r="AW93" s="133">
        <f>COUNTIFS(NORMDUYURU!$B$2:$B$709,B93,NORMDUYURU!$D$2:$D$709,"PROFESÖR")</f>
        <v>0</v>
      </c>
      <c r="AX93" s="165">
        <f>COUNTIFS(NORMDISITALEP!$B$2:$B$847,B93,NORMDISITALEP!$D$2:$D$847,"PROFESÖR")</f>
        <v>0</v>
      </c>
      <c r="AY93" s="134" t="str">
        <f>IF($R93+$S93+$T93+$AX93+$AW93&gt;$Q93,"!","")</f>
        <v/>
      </c>
      <c r="AZ93" s="133">
        <f>COUNTIFS(NORMDUYURU!$B$2:$B$709,B93,NORMDUYURU!$D$2:$D$709,"DOÇENT")</f>
        <v>0</v>
      </c>
      <c r="BA93" s="165">
        <f>COUNTIFS(NORMDISITALEP!$B$2:$B$847,B93,NORMDISITALEP!$D$2:$D$847,"DOÇENT")</f>
        <v>0</v>
      </c>
      <c r="BB93" s="134" t="str">
        <f>IF($V93+$W93+$X93+$BA93+$AZ93&gt;$Q93,"!","")</f>
        <v/>
      </c>
      <c r="BC93" s="133">
        <f>COUNTIFS(NORMDUYURU!$B$2:$B$709,B93,NORMDUYURU!$D$2:$D$709,"DOKTOR ÖĞRETİM ÜYESİ")</f>
        <v>0</v>
      </c>
      <c r="BD93" s="165">
        <f>COUNTIFS(NORMDISITALEP!$B$2:$B$847,B93,NORMDISITALEP!$D$2:$D$847,"DOKTOR ÖĞRETİM ÜYESİ")</f>
        <v>0</v>
      </c>
      <c r="BE93" s="134" t="str">
        <f>IF($Z93+$AA93+$AB93+$BD93+$BC93&gt;$Q93,"!","")</f>
        <v/>
      </c>
      <c r="BF93" s="133">
        <f>COUNTIFS(NORMDUYURU!$B$2:$B$709,B93,NORMDUYURU!$D$2:$D$709,"DERSÖĞRETİM GÖREVLİSİ")</f>
        <v>0</v>
      </c>
      <c r="BG93" s="165">
        <f>COUNTIFS(NORMDISITALEP!$B$2:$B$847,B93,NORMDISITALEP!$D$2:$D$847,"DERSÖĞRETİM GÖREVLİSİ")</f>
        <v>0</v>
      </c>
      <c r="BH93" s="134" t="str">
        <f>IF($AD93+$AE93+$AF93+$BG93+$BF93&gt;$Q93,"!","")</f>
        <v/>
      </c>
      <c r="BI93" s="123">
        <f>COUNTIFS(NORMDUYURU!$B$2:$B$709,B93,NORMDUYURU!$D$2:$D$709,"UYGÖĞRETİM GÖREVLİSİ")</f>
        <v>0</v>
      </c>
      <c r="BJ93" s="123">
        <f>COUNTIFS(NORMDUYURU!$B$2:$B$709,B93,NORMDUYURU!$D$2:$D$709,"ARAŞTIRMA GÖREVLİSİ")</f>
        <v>0</v>
      </c>
    </row>
    <row r="94" spans="1:62" s="5" customFormat="1" ht="124.5" customHeight="1">
      <c r="A94" s="111"/>
      <c r="B94" s="112"/>
      <c r="C94" s="113" t="s">
        <v>78</v>
      </c>
      <c r="D94" s="86">
        <f>COUNTIFS(DOLUKADROLAR!$H$2:$H$988,C94,DOLUKADROLAR!$A$2:$A$988,"PROFESÖR")+COUNTIFS(DOLUKADROLAR!$H$2:$H$988,C94,DOLUKADROLAR!$A$2:$A$988,"DOÇENT")+COUNTIFS(DOLUKADROLAR!$H$2:$H$988,C94,DOLUKADROLAR!$A$2:$A$988,"DOKTOR ÖĞRETİM ÜYESİ")</f>
        <v>0</v>
      </c>
      <c r="E94" s="86">
        <f>COUNTIFS(DOLUKADROLAR!$H$2:$H$988,C94,DOLUKADROLAR!$A$2:$A$988,"DERSÖĞRETİM GÖREVLİSİ")</f>
        <v>0</v>
      </c>
      <c r="F94" s="109" t="s">
        <v>158</v>
      </c>
      <c r="G94" s="30" t="s">
        <v>158</v>
      </c>
      <c r="H94" s="86" t="s">
        <v>158</v>
      </c>
      <c r="I94" s="109" t="s">
        <v>158</v>
      </c>
      <c r="J94" s="30" t="s">
        <v>158</v>
      </c>
      <c r="K94" s="86" t="s">
        <v>158</v>
      </c>
      <c r="L94" s="31"/>
      <c r="M94" s="127">
        <f>COUNTIFS(DOLUKADROLAR!$H$2:$H$988,C94,DOLUKADROLAR!$A$2:$A$988,"PROFESÖR")+COUNTIFS(DOLUKADROLAR!$H$2:$H$988,C94,DOLUKADROLAR!$A$2:$A$988,"DOÇENT")+COUNTIFS(DOLUKADROLAR!$H$2:$H$988,C94,DOLUKADROLAR!$A$2:$A$988,"DOKTOR ÖĞRETİM ÜYESİ")+COUNTIFS(DOLUKADROLAR!$H$2:$H$988,C94,DOLUKADROLAR!$A$2:$A$988,"DERSÖĞRETİM GÖREVLİSİ")+COUNTIFS(DOLUKADROLAR!$H$2:$H$988,C94,DOLUKADROLAR!$A$2:$A$988,"UYGÖĞRETİM GÖREVLİSİ")+COUNTIFS(DOLUKADROLAR!$H$2:$H$988,C94,DOLUKADROLAR!$A$2:$A$988,"ARAŞTIRMA GÖREVLİSİ")</f>
        <v>0</v>
      </c>
      <c r="N94" s="84" t="s">
        <v>158</v>
      </c>
      <c r="O94" s="107" t="s">
        <v>158</v>
      </c>
      <c r="P94" s="84" t="s">
        <v>158</v>
      </c>
      <c r="Q94" s="171" t="s">
        <v>158</v>
      </c>
      <c r="R94" s="85">
        <f>COUNTIFS(DOLUKADROLAR!$H$2:$H$988,C94,DOLUKADROLAR!$A$2:$A$988,"PROFESÖR")</f>
        <v>0</v>
      </c>
      <c r="S94" s="86">
        <f>COUNTIFS(AKTARIM!$C$2:$C$823,C94,AKTARIM!$D$2:$D$823,"PROFESÖR")</f>
        <v>0</v>
      </c>
      <c r="T94" s="87">
        <f>COUNTIFS(ILAN!$C$2:$C$816,C94,ILAN!$D$2:$D$816,"PROFESÖR")</f>
        <v>0</v>
      </c>
      <c r="U94" s="94" t="s">
        <v>158</v>
      </c>
      <c r="V94" s="85">
        <f>COUNTIFS(DOLUKADROLAR!$H$2:$H$988,C94,DOLUKADROLAR!$A$2:$A$988,"DOÇENT")</f>
        <v>0</v>
      </c>
      <c r="W94" s="86">
        <f>COUNTIFS(AKTARIM!$C$2:$C$823,C94,AKTARIM!$D$2:$D$823,"DOÇENT")</f>
        <v>0</v>
      </c>
      <c r="X94" s="87">
        <f>COUNTIFS(ILAN!$C$2:$C$816,C94,ILAN!$D$2:$D$816,"DOÇENT")</f>
        <v>0</v>
      </c>
      <c r="Y94" s="94" t="s">
        <v>158</v>
      </c>
      <c r="Z94" s="85">
        <f>COUNTIFS(DOLUKADROLAR!$H$2:$H$988,C94,DOLUKADROLAR!$A$2:$A$988,"DOKTOR ÖĞRETİM ÜYESİ")</f>
        <v>0</v>
      </c>
      <c r="AA94" s="86">
        <f>COUNTIFS(AKTARIM!$C$2:$C$823,C94,AKTARIM!$D$2:$D$823,"DOKTOR ÖĞRETİM ÜYESİ")</f>
        <v>0</v>
      </c>
      <c r="AB94" s="87">
        <f>COUNTIFS(ILAN!$C$2:$C$816,C94,ILAN!$D$2:$D$816,"DOKTOR ÖĞRETİM ÜYESİ")</f>
        <v>0</v>
      </c>
      <c r="AC94" s="94" t="s">
        <v>158</v>
      </c>
      <c r="AD94" s="85">
        <f>COUNTIFS(DOLUKADROLAR!$H$2:$H$988,C94,DOLUKADROLAR!$A$2:$A$988,"DERSÖĞRETİM GÖREVLİSİ")</f>
        <v>0</v>
      </c>
      <c r="AE94" s="86">
        <f>COUNTIFS(AKTARIM!$C$2:$C$823,C94,AKTARIM!$D$2:$D$823,"DERSÖĞRETİM GÖREVLİSİ")</f>
        <v>0</v>
      </c>
      <c r="AF94" s="87">
        <f>COUNTIFS(ILAN!$C$2:$C$816,C94,ILAN!$D$2:$D$816,"DERSÖĞRETİM GÖREVLİSİ")</f>
        <v>0</v>
      </c>
      <c r="AG94" s="94" t="s">
        <v>158</v>
      </c>
      <c r="AH94" s="89"/>
      <c r="AI94" s="86">
        <f>COUNTIFS(DOLUKADROLAR!$H$2:$H$988,C94,DOLUKADROLAR!$A$2:$A$988,"UYGÖĞRETİM GÖREVLİSİ")</f>
        <v>0</v>
      </c>
      <c r="AJ94" s="86">
        <f>COUNTIFS(AKTARIM!$C$2:$C$823,C94,AKTARIM!$D$2:$D$823,"UYGÖĞRETİM GÖREVLİSİ")</f>
        <v>0</v>
      </c>
      <c r="AK94" s="86">
        <f>COUNTIFS(ILAN!$C$2:$C$816,C94,ILAN!$D$2:$D$816,"UYGÖĞRETİM GÖREVLİSİ")</f>
        <v>0</v>
      </c>
      <c r="AL94" s="86">
        <f>COUNTIFS(DOLUKADROLAR!$H$2:$H$988,C94,DOLUKADROLAR!$A$2:$A$988,"ARAŞTIRMA GÖREVLİSİ")</f>
        <v>0</v>
      </c>
      <c r="AM94" s="86">
        <f>COUNTIFS(AKTARIM!$C$2:$C$823,C94,AKTARIM!$D$2:$D$823,"ARAŞTIRMA GÖREVLİSİ")</f>
        <v>0</v>
      </c>
      <c r="AN94" s="86">
        <f>COUNTIFS(ILAN!$C$2:$C$816,C94,ILAN!$D$2:$D$816,"ARAŞTIRMA GÖREVLİSİ")</f>
        <v>0</v>
      </c>
      <c r="AO94" s="90"/>
      <c r="AP94" s="91" t="s">
        <v>158</v>
      </c>
      <c r="AQ94" s="91" t="s">
        <v>158</v>
      </c>
      <c r="AR94" s="91" t="s">
        <v>158</v>
      </c>
      <c r="AS94" s="91" t="s">
        <v>158</v>
      </c>
      <c r="AT94" s="92" t="s">
        <v>158</v>
      </c>
      <c r="AU94" s="92" t="s">
        <v>158</v>
      </c>
      <c r="AV94" s="93"/>
      <c r="AW94" s="133">
        <f>COUNTIFS(NORMDUYURU!$C$2:$C$709,C94,NORMDUYURU!$D$2:$D$709,"PROFESÖR")</f>
        <v>0</v>
      </c>
      <c r="AX94" s="165">
        <f>COUNTIFS(NORMDISITALEP!$C$2:$C$847,C94,NORMDISITALEP!$D$2:$D$847,"PROFESÖR")</f>
        <v>0</v>
      </c>
      <c r="AY94" s="135" t="s">
        <v>158</v>
      </c>
      <c r="AZ94" s="133">
        <f>COUNTIFS(NORMDUYURU!$C$2:$C$709,C94,NORMDUYURU!$D$2:$D$709,"DOÇENT")</f>
        <v>0</v>
      </c>
      <c r="BA94" s="165">
        <f>COUNTIFS(NORMDISITALEP!$C$2:$C$847,C94,NORMDISITALEP!$D$2:$D$847,"DOÇENT")</f>
        <v>0</v>
      </c>
      <c r="BB94" s="135" t="s">
        <v>158</v>
      </c>
      <c r="BC94" s="133">
        <f>COUNTIFS(NORMDUYURU!$C$2:$C$709,C94,NORMDUYURU!$D$2:$D$709,"DOKTOR ÖĞRETİM ÜYESİ")</f>
        <v>0</v>
      </c>
      <c r="BD94" s="165">
        <f>COUNTIFS(NORMDISITALEP!$C$2:$C$847,C94,NORMDISITALEP!$D$2:$D$847,"DOKTOR ÖĞRETİM ÜYESİ")</f>
        <v>0</v>
      </c>
      <c r="BE94" s="135" t="s">
        <v>158</v>
      </c>
      <c r="BF94" s="133">
        <f>COUNTIFS(NORMDUYURU!$C$2:$C$709,C94,NORMDUYURU!$D$2:$D$709,"DERSÖĞRETİM GÖREVLİSİ")</f>
        <v>0</v>
      </c>
      <c r="BG94" s="165">
        <f>COUNTIFS(NORMDISITALEP!$C$2:$C$847,C94,NORMDISITALEP!$D$2:$D$847,"DERSÖĞRETİM GÖREVLİSİ")</f>
        <v>0</v>
      </c>
      <c r="BH94" s="135" t="s">
        <v>158</v>
      </c>
      <c r="BI94" s="123">
        <f>COUNTIFS(NORMDUYURU!$C$2:$C$709,C94,NORMDUYURU!$D$2:$D$709,"UYGÖĞRETİM GÖREVLİSİ")</f>
        <v>0</v>
      </c>
      <c r="BJ94" s="123">
        <f>COUNTIFS(NORMDUYURU!$C$2:$C$709,C94,NORMDUYURU!$D$2:$D$709,"ARAŞTIRMA GÖREVLİSİ")</f>
        <v>0</v>
      </c>
    </row>
    <row r="95" spans="1:62" s="5" customFormat="1" ht="124.5" customHeight="1">
      <c r="A95" s="111"/>
      <c r="B95" s="112"/>
      <c r="C95" s="113" t="s">
        <v>102</v>
      </c>
      <c r="D95" s="86">
        <f>COUNTIFS(DOLUKADROLAR!$H$2:$H$988,C95,DOLUKADROLAR!$A$2:$A$988,"PROFESÖR")+COUNTIFS(DOLUKADROLAR!$H$2:$H$988,C95,DOLUKADROLAR!$A$2:$A$988,"DOÇENT")+COUNTIFS(DOLUKADROLAR!$H$2:$H$988,C95,DOLUKADROLAR!$A$2:$A$988,"DOKTOR ÖĞRETİM ÜYESİ")</f>
        <v>0</v>
      </c>
      <c r="E95" s="86">
        <f>COUNTIFS(DOLUKADROLAR!$H$2:$H$988,C95,DOLUKADROLAR!$A$2:$A$988,"DERSÖĞRETİM GÖREVLİSİ")</f>
        <v>0</v>
      </c>
      <c r="F95" s="109" t="s">
        <v>158</v>
      </c>
      <c r="G95" s="30" t="s">
        <v>158</v>
      </c>
      <c r="H95" s="86" t="s">
        <v>158</v>
      </c>
      <c r="I95" s="109" t="s">
        <v>158</v>
      </c>
      <c r="J95" s="30" t="s">
        <v>158</v>
      </c>
      <c r="K95" s="86" t="s">
        <v>158</v>
      </c>
      <c r="L95" s="31"/>
      <c r="M95" s="127">
        <f>COUNTIFS(DOLUKADROLAR!$H$2:$H$988,C95,DOLUKADROLAR!$A$2:$A$988,"PROFESÖR")+COUNTIFS(DOLUKADROLAR!$H$2:$H$988,C95,DOLUKADROLAR!$A$2:$A$988,"DOÇENT")+COUNTIFS(DOLUKADROLAR!$H$2:$H$988,C95,DOLUKADROLAR!$A$2:$A$988,"DOKTOR ÖĞRETİM ÜYESİ")+COUNTIFS(DOLUKADROLAR!$H$2:$H$988,C95,DOLUKADROLAR!$A$2:$A$988,"DERSÖĞRETİM GÖREVLİSİ")+COUNTIFS(DOLUKADROLAR!$H$2:$H$988,C95,DOLUKADROLAR!$A$2:$A$988,"UYGÖĞRETİM GÖREVLİSİ")+COUNTIFS(DOLUKADROLAR!$H$2:$H$988,C95,DOLUKADROLAR!$A$2:$A$988,"ARAŞTIRMA GÖREVLİSİ")</f>
        <v>0</v>
      </c>
      <c r="N95" s="84" t="s">
        <v>158</v>
      </c>
      <c r="O95" s="107" t="s">
        <v>158</v>
      </c>
      <c r="P95" s="84" t="s">
        <v>158</v>
      </c>
      <c r="Q95" s="171" t="s">
        <v>158</v>
      </c>
      <c r="R95" s="85">
        <f>COUNTIFS(DOLUKADROLAR!$H$2:$H$988,C95,DOLUKADROLAR!$A$2:$A$988,"PROFESÖR")</f>
        <v>0</v>
      </c>
      <c r="S95" s="86">
        <f>COUNTIFS(AKTARIM!$C$2:$C$823,C95,AKTARIM!$D$2:$D$823,"PROFESÖR")</f>
        <v>0</v>
      </c>
      <c r="T95" s="87">
        <f>COUNTIFS(ILAN!$C$2:$C$816,C95,ILAN!$D$2:$D$816,"PROFESÖR")</f>
        <v>0</v>
      </c>
      <c r="U95" s="94" t="s">
        <v>158</v>
      </c>
      <c r="V95" s="85">
        <f>COUNTIFS(DOLUKADROLAR!$H$2:$H$988,C95,DOLUKADROLAR!$A$2:$A$988,"DOÇENT")</f>
        <v>0</v>
      </c>
      <c r="W95" s="86">
        <f>COUNTIFS(AKTARIM!$C$2:$C$823,C95,AKTARIM!$D$2:$D$823,"DOÇENT")</f>
        <v>0</v>
      </c>
      <c r="X95" s="87">
        <f>COUNTIFS(ILAN!$C$2:$C$816,C95,ILAN!$D$2:$D$816,"DOÇENT")</f>
        <v>0</v>
      </c>
      <c r="Y95" s="94" t="s">
        <v>158</v>
      </c>
      <c r="Z95" s="85">
        <f>COUNTIFS(DOLUKADROLAR!$H$2:$H$988,C95,DOLUKADROLAR!$A$2:$A$988,"DOKTOR ÖĞRETİM ÜYESİ")</f>
        <v>0</v>
      </c>
      <c r="AA95" s="86">
        <f>COUNTIFS(AKTARIM!$C$2:$C$823,C95,AKTARIM!$D$2:$D$823,"DOKTOR ÖĞRETİM ÜYESİ")</f>
        <v>0</v>
      </c>
      <c r="AB95" s="87">
        <f>COUNTIFS(ILAN!$C$2:$C$816,C95,ILAN!$D$2:$D$816,"DOKTOR ÖĞRETİM ÜYESİ")</f>
        <v>0</v>
      </c>
      <c r="AC95" s="94" t="s">
        <v>158</v>
      </c>
      <c r="AD95" s="85">
        <f>COUNTIFS(DOLUKADROLAR!$H$2:$H$988,C95,DOLUKADROLAR!$A$2:$A$988,"DERSÖĞRETİM GÖREVLİSİ")</f>
        <v>0</v>
      </c>
      <c r="AE95" s="86">
        <f>COUNTIFS(AKTARIM!$C$2:$C$823,C95,AKTARIM!$D$2:$D$823,"DERSÖĞRETİM GÖREVLİSİ")</f>
        <v>0</v>
      </c>
      <c r="AF95" s="87">
        <f>COUNTIFS(ILAN!$C$2:$C$816,C95,ILAN!$D$2:$D$816,"DERSÖĞRETİM GÖREVLİSİ")</f>
        <v>0</v>
      </c>
      <c r="AG95" s="94" t="s">
        <v>158</v>
      </c>
      <c r="AH95" s="89"/>
      <c r="AI95" s="86">
        <f>COUNTIFS(DOLUKADROLAR!$H$2:$H$988,C95,DOLUKADROLAR!$A$2:$A$988,"UYGÖĞRETİM GÖREVLİSİ")</f>
        <v>0</v>
      </c>
      <c r="AJ95" s="86">
        <f>COUNTIFS(AKTARIM!$C$2:$C$823,C95,AKTARIM!$D$2:$D$823,"UYGÖĞRETİM GÖREVLİSİ")</f>
        <v>0</v>
      </c>
      <c r="AK95" s="86">
        <f>COUNTIFS(ILAN!$C$2:$C$816,C95,ILAN!$D$2:$D$816,"UYGÖĞRETİM GÖREVLİSİ")</f>
        <v>0</v>
      </c>
      <c r="AL95" s="86">
        <f>COUNTIFS(DOLUKADROLAR!$H$2:$H$988,C95,DOLUKADROLAR!$A$2:$A$988,"ARAŞTIRMA GÖREVLİSİ")</f>
        <v>0</v>
      </c>
      <c r="AM95" s="86">
        <f>COUNTIFS(AKTARIM!$C$2:$C$823,C95,AKTARIM!$D$2:$D$823,"ARAŞTIRMA GÖREVLİSİ")</f>
        <v>0</v>
      </c>
      <c r="AN95" s="86">
        <f>COUNTIFS(ILAN!$C$2:$C$816,C95,ILAN!$D$2:$D$816,"ARAŞTIRMA GÖREVLİSİ")</f>
        <v>0</v>
      </c>
      <c r="AO95" s="90"/>
      <c r="AP95" s="91" t="s">
        <v>158</v>
      </c>
      <c r="AQ95" s="91" t="s">
        <v>158</v>
      </c>
      <c r="AR95" s="91" t="s">
        <v>158</v>
      </c>
      <c r="AS95" s="91" t="s">
        <v>158</v>
      </c>
      <c r="AT95" s="92" t="s">
        <v>158</v>
      </c>
      <c r="AU95" s="92" t="s">
        <v>158</v>
      </c>
      <c r="AV95" s="93"/>
      <c r="AW95" s="133">
        <f>COUNTIFS(NORMDUYURU!$C$2:$C$709,C95,NORMDUYURU!$D$2:$D$709,"PROFESÖR")</f>
        <v>0</v>
      </c>
      <c r="AX95" s="165">
        <f>COUNTIFS(NORMDISITALEP!$C$2:$C$847,C95,NORMDISITALEP!$D$2:$D$847,"PROFESÖR")</f>
        <v>0</v>
      </c>
      <c r="AY95" s="135" t="s">
        <v>158</v>
      </c>
      <c r="AZ95" s="133">
        <f>COUNTIFS(NORMDUYURU!$C$2:$C$709,C95,NORMDUYURU!$D$2:$D$709,"DOÇENT")</f>
        <v>0</v>
      </c>
      <c r="BA95" s="165">
        <f>COUNTIFS(NORMDISITALEP!$C$2:$C$847,C95,NORMDISITALEP!$D$2:$D$847,"DOÇENT")</f>
        <v>0</v>
      </c>
      <c r="BB95" s="135" t="s">
        <v>158</v>
      </c>
      <c r="BC95" s="133">
        <f>COUNTIFS(NORMDUYURU!$C$2:$C$709,C95,NORMDUYURU!$D$2:$D$709,"DOKTOR ÖĞRETİM ÜYESİ")</f>
        <v>0</v>
      </c>
      <c r="BD95" s="165">
        <f>COUNTIFS(NORMDISITALEP!$C$2:$C$847,C95,NORMDISITALEP!$D$2:$D$847,"DOKTOR ÖĞRETİM ÜYESİ")</f>
        <v>0</v>
      </c>
      <c r="BE95" s="135" t="s">
        <v>158</v>
      </c>
      <c r="BF95" s="133">
        <f>COUNTIFS(NORMDUYURU!$C$2:$C$709,C95,NORMDUYURU!$D$2:$D$709,"DERSÖĞRETİM GÖREVLİSİ")</f>
        <v>0</v>
      </c>
      <c r="BG95" s="165">
        <f>COUNTIFS(NORMDISITALEP!$C$2:$C$847,C95,NORMDISITALEP!$D$2:$D$847,"DERSÖĞRETİM GÖREVLİSİ")</f>
        <v>0</v>
      </c>
      <c r="BH95" s="135" t="s">
        <v>158</v>
      </c>
      <c r="BI95" s="123">
        <f>COUNTIFS(NORMDUYURU!$C$2:$C$709,C95,NORMDUYURU!$D$2:$D$709,"UYGÖĞRETİM GÖREVLİSİ")</f>
        <v>0</v>
      </c>
      <c r="BJ95" s="123">
        <f>COUNTIFS(NORMDUYURU!$C$2:$C$709,C95,NORMDUYURU!$D$2:$D$709,"ARAŞTIRMA GÖREVLİSİ")</f>
        <v>0</v>
      </c>
    </row>
    <row r="96" spans="1:62" s="5" customFormat="1" ht="124.5" customHeight="1">
      <c r="A96" s="111"/>
      <c r="B96" s="112"/>
      <c r="C96" s="113" t="s">
        <v>105</v>
      </c>
      <c r="D96" s="86">
        <f>COUNTIFS(DOLUKADROLAR!$H$2:$H$988,C96,DOLUKADROLAR!$A$2:$A$988,"PROFESÖR")+COUNTIFS(DOLUKADROLAR!$H$2:$H$988,C96,DOLUKADROLAR!$A$2:$A$988,"DOÇENT")+COUNTIFS(DOLUKADROLAR!$H$2:$H$988,C96,DOLUKADROLAR!$A$2:$A$988,"DOKTOR ÖĞRETİM ÜYESİ")</f>
        <v>0</v>
      </c>
      <c r="E96" s="86">
        <f>COUNTIFS(DOLUKADROLAR!$H$2:$H$988,C96,DOLUKADROLAR!$A$2:$A$988,"DERSÖĞRETİM GÖREVLİSİ")</f>
        <v>0</v>
      </c>
      <c r="F96" s="109" t="s">
        <v>158</v>
      </c>
      <c r="G96" s="30" t="s">
        <v>158</v>
      </c>
      <c r="H96" s="86" t="s">
        <v>158</v>
      </c>
      <c r="I96" s="109" t="s">
        <v>158</v>
      </c>
      <c r="J96" s="30" t="s">
        <v>158</v>
      </c>
      <c r="K96" s="86" t="s">
        <v>158</v>
      </c>
      <c r="L96" s="31"/>
      <c r="M96" s="127">
        <f>COUNTIFS(DOLUKADROLAR!$H$2:$H$988,C96,DOLUKADROLAR!$A$2:$A$988,"PROFESÖR")+COUNTIFS(DOLUKADROLAR!$H$2:$H$988,C96,DOLUKADROLAR!$A$2:$A$988,"DOÇENT")+COUNTIFS(DOLUKADROLAR!$H$2:$H$988,C96,DOLUKADROLAR!$A$2:$A$988,"DOKTOR ÖĞRETİM ÜYESİ")+COUNTIFS(DOLUKADROLAR!$H$2:$H$988,C96,DOLUKADROLAR!$A$2:$A$988,"DERSÖĞRETİM GÖREVLİSİ")+COUNTIFS(DOLUKADROLAR!$H$2:$H$988,C96,DOLUKADROLAR!$A$2:$A$988,"UYGÖĞRETİM GÖREVLİSİ")+COUNTIFS(DOLUKADROLAR!$H$2:$H$988,C96,DOLUKADROLAR!$A$2:$A$988,"ARAŞTIRMA GÖREVLİSİ")</f>
        <v>0</v>
      </c>
      <c r="N96" s="84" t="s">
        <v>158</v>
      </c>
      <c r="O96" s="107" t="s">
        <v>158</v>
      </c>
      <c r="P96" s="84" t="s">
        <v>158</v>
      </c>
      <c r="Q96" s="171" t="s">
        <v>158</v>
      </c>
      <c r="R96" s="85">
        <f>COUNTIFS(DOLUKADROLAR!$H$2:$H$988,C96,DOLUKADROLAR!$A$2:$A$988,"PROFESÖR")</f>
        <v>0</v>
      </c>
      <c r="S96" s="86">
        <f>COUNTIFS(AKTARIM!$C$2:$C$823,C96,AKTARIM!$D$2:$D$823,"PROFESÖR")</f>
        <v>0</v>
      </c>
      <c r="T96" s="87">
        <f>COUNTIFS(ILAN!$C$2:$C$816,C96,ILAN!$D$2:$D$816,"PROFESÖR")</f>
        <v>0</v>
      </c>
      <c r="U96" s="94" t="s">
        <v>158</v>
      </c>
      <c r="V96" s="85">
        <f>COUNTIFS(DOLUKADROLAR!$H$2:$H$988,C96,DOLUKADROLAR!$A$2:$A$988,"DOÇENT")</f>
        <v>0</v>
      </c>
      <c r="W96" s="86">
        <f>COUNTIFS(AKTARIM!$C$2:$C$823,C96,AKTARIM!$D$2:$D$823,"DOÇENT")</f>
        <v>0</v>
      </c>
      <c r="X96" s="87">
        <f>COUNTIFS(ILAN!$C$2:$C$816,C96,ILAN!$D$2:$D$816,"DOÇENT")</f>
        <v>0</v>
      </c>
      <c r="Y96" s="94" t="s">
        <v>158</v>
      </c>
      <c r="Z96" s="85">
        <f>COUNTIFS(DOLUKADROLAR!$H$2:$H$988,C96,DOLUKADROLAR!$A$2:$A$988,"DOKTOR ÖĞRETİM ÜYESİ")</f>
        <v>0</v>
      </c>
      <c r="AA96" s="86">
        <f>COUNTIFS(AKTARIM!$C$2:$C$823,C96,AKTARIM!$D$2:$D$823,"DOKTOR ÖĞRETİM ÜYESİ")</f>
        <v>0</v>
      </c>
      <c r="AB96" s="87">
        <f>COUNTIFS(ILAN!$C$2:$C$816,C96,ILAN!$D$2:$D$816,"DOKTOR ÖĞRETİM ÜYESİ")</f>
        <v>0</v>
      </c>
      <c r="AC96" s="94" t="s">
        <v>158</v>
      </c>
      <c r="AD96" s="85">
        <f>COUNTIFS(DOLUKADROLAR!$H$2:$H$988,C96,DOLUKADROLAR!$A$2:$A$988,"DERSÖĞRETİM GÖREVLİSİ")</f>
        <v>0</v>
      </c>
      <c r="AE96" s="86">
        <f>COUNTIFS(AKTARIM!$C$2:$C$823,C96,AKTARIM!$D$2:$D$823,"DERSÖĞRETİM GÖREVLİSİ")</f>
        <v>0</v>
      </c>
      <c r="AF96" s="87">
        <f>COUNTIFS(ILAN!$C$2:$C$816,C96,ILAN!$D$2:$D$816,"DERSÖĞRETİM GÖREVLİSİ")</f>
        <v>0</v>
      </c>
      <c r="AG96" s="94" t="s">
        <v>158</v>
      </c>
      <c r="AH96" s="89"/>
      <c r="AI96" s="86">
        <f>COUNTIFS(DOLUKADROLAR!$H$2:$H$988,C96,DOLUKADROLAR!$A$2:$A$988,"UYGÖĞRETİM GÖREVLİSİ")</f>
        <v>0</v>
      </c>
      <c r="AJ96" s="86">
        <f>COUNTIFS(AKTARIM!$C$2:$C$823,C96,AKTARIM!$D$2:$D$823,"UYGÖĞRETİM GÖREVLİSİ")</f>
        <v>0</v>
      </c>
      <c r="AK96" s="86">
        <f>COUNTIFS(ILAN!$C$2:$C$816,C96,ILAN!$D$2:$D$816,"UYGÖĞRETİM GÖREVLİSİ")</f>
        <v>0</v>
      </c>
      <c r="AL96" s="86">
        <f>COUNTIFS(DOLUKADROLAR!$H$2:$H$988,C96,DOLUKADROLAR!$A$2:$A$988,"ARAŞTIRMA GÖREVLİSİ")</f>
        <v>0</v>
      </c>
      <c r="AM96" s="86">
        <f>COUNTIFS(AKTARIM!$C$2:$C$823,C96,AKTARIM!$D$2:$D$823,"ARAŞTIRMA GÖREVLİSİ")</f>
        <v>0</v>
      </c>
      <c r="AN96" s="86">
        <f>COUNTIFS(ILAN!$C$2:$C$816,C96,ILAN!$D$2:$D$816,"ARAŞTIRMA GÖREVLİSİ")</f>
        <v>0</v>
      </c>
      <c r="AO96" s="90"/>
      <c r="AP96" s="91" t="s">
        <v>158</v>
      </c>
      <c r="AQ96" s="91" t="s">
        <v>158</v>
      </c>
      <c r="AR96" s="91" t="s">
        <v>158</v>
      </c>
      <c r="AS96" s="91" t="s">
        <v>158</v>
      </c>
      <c r="AT96" s="92" t="s">
        <v>158</v>
      </c>
      <c r="AU96" s="92" t="s">
        <v>158</v>
      </c>
      <c r="AV96" s="93"/>
      <c r="AW96" s="133">
        <f>COUNTIFS(NORMDUYURU!$C$2:$C$709,C96,NORMDUYURU!$D$2:$D$709,"PROFESÖR")</f>
        <v>0</v>
      </c>
      <c r="AX96" s="165">
        <f>COUNTIFS(NORMDISITALEP!$C$2:$C$847,C96,NORMDISITALEP!$D$2:$D$847,"PROFESÖR")</f>
        <v>0</v>
      </c>
      <c r="AY96" s="135" t="s">
        <v>158</v>
      </c>
      <c r="AZ96" s="133">
        <f>COUNTIFS(NORMDUYURU!$C$2:$C$709,C96,NORMDUYURU!$D$2:$D$709,"DOÇENT")</f>
        <v>0</v>
      </c>
      <c r="BA96" s="165">
        <f>COUNTIFS(NORMDISITALEP!$C$2:$C$847,C96,NORMDISITALEP!$D$2:$D$847,"DOÇENT")</f>
        <v>0</v>
      </c>
      <c r="BB96" s="135" t="s">
        <v>158</v>
      </c>
      <c r="BC96" s="133">
        <f>COUNTIFS(NORMDUYURU!$C$2:$C$709,C96,NORMDUYURU!$D$2:$D$709,"DOKTOR ÖĞRETİM ÜYESİ")</f>
        <v>0</v>
      </c>
      <c r="BD96" s="165">
        <f>COUNTIFS(NORMDISITALEP!$C$2:$C$847,C96,NORMDISITALEP!$D$2:$D$847,"DOKTOR ÖĞRETİM ÜYESİ")</f>
        <v>0</v>
      </c>
      <c r="BE96" s="135" t="s">
        <v>158</v>
      </c>
      <c r="BF96" s="133">
        <f>COUNTIFS(NORMDUYURU!$C$2:$C$709,C96,NORMDUYURU!$D$2:$D$709,"DERSÖĞRETİM GÖREVLİSİ")</f>
        <v>0</v>
      </c>
      <c r="BG96" s="165">
        <f>COUNTIFS(NORMDISITALEP!$C$2:$C$847,C96,NORMDISITALEP!$D$2:$D$847,"DERSÖĞRETİM GÖREVLİSİ")</f>
        <v>0</v>
      </c>
      <c r="BH96" s="135" t="s">
        <v>158</v>
      </c>
      <c r="BI96" s="123">
        <f>COUNTIFS(NORMDUYURU!$C$2:$C$709,C96,NORMDUYURU!$D$2:$D$709,"UYGÖĞRETİM GÖREVLİSİ")</f>
        <v>0</v>
      </c>
      <c r="BJ96" s="123">
        <f>COUNTIFS(NORMDUYURU!$C$2:$C$709,C96,NORMDUYURU!$D$2:$D$709,"ARAŞTIRMA GÖREVLİSİ")</f>
        <v>0</v>
      </c>
    </row>
    <row r="97" spans="1:62" s="5" customFormat="1" ht="124.5" customHeight="1">
      <c r="A97" s="111"/>
      <c r="B97" s="112"/>
      <c r="C97" s="113" t="s">
        <v>165</v>
      </c>
      <c r="D97" s="86">
        <f>COUNTIFS(DOLUKADROLAR!$H$2:$H$988,C97,DOLUKADROLAR!$A$2:$A$988,"PROFESÖR")+COUNTIFS(DOLUKADROLAR!$H$2:$H$988,C97,DOLUKADROLAR!$A$2:$A$988,"DOÇENT")+COUNTIFS(DOLUKADROLAR!$H$2:$H$988,C97,DOLUKADROLAR!$A$2:$A$988,"DOKTOR ÖĞRETİM ÜYESİ")</f>
        <v>0</v>
      </c>
      <c r="E97" s="86">
        <f>COUNTIFS(DOLUKADROLAR!$H$2:$H$988,C97,DOLUKADROLAR!$A$2:$A$988,"DERSÖĞRETİM GÖREVLİSİ")</f>
        <v>0</v>
      </c>
      <c r="F97" s="109" t="s">
        <v>158</v>
      </c>
      <c r="G97" s="30" t="s">
        <v>158</v>
      </c>
      <c r="H97" s="86" t="s">
        <v>158</v>
      </c>
      <c r="I97" s="109" t="s">
        <v>158</v>
      </c>
      <c r="J97" s="30" t="s">
        <v>158</v>
      </c>
      <c r="K97" s="86" t="s">
        <v>158</v>
      </c>
      <c r="L97" s="31"/>
      <c r="M97" s="127">
        <f>COUNTIFS(DOLUKADROLAR!$H$2:$H$988,C97,DOLUKADROLAR!$A$2:$A$988,"PROFESÖR")+COUNTIFS(DOLUKADROLAR!$H$2:$H$988,C97,DOLUKADROLAR!$A$2:$A$988,"DOÇENT")+COUNTIFS(DOLUKADROLAR!$H$2:$H$988,C97,DOLUKADROLAR!$A$2:$A$988,"DOKTOR ÖĞRETİM ÜYESİ")+COUNTIFS(DOLUKADROLAR!$H$2:$H$988,C97,DOLUKADROLAR!$A$2:$A$988,"DERSÖĞRETİM GÖREVLİSİ")+COUNTIFS(DOLUKADROLAR!$H$2:$H$988,C97,DOLUKADROLAR!$A$2:$A$988,"UYGÖĞRETİM GÖREVLİSİ")+COUNTIFS(DOLUKADROLAR!$H$2:$H$988,C97,DOLUKADROLAR!$A$2:$A$988,"ARAŞTIRMA GÖREVLİSİ")</f>
        <v>0</v>
      </c>
      <c r="N97" s="84" t="s">
        <v>158</v>
      </c>
      <c r="O97" s="107" t="s">
        <v>158</v>
      </c>
      <c r="P97" s="84" t="s">
        <v>158</v>
      </c>
      <c r="Q97" s="171" t="s">
        <v>158</v>
      </c>
      <c r="R97" s="85">
        <f>COUNTIFS(DOLUKADROLAR!$H$2:$H$988,C97,DOLUKADROLAR!$A$2:$A$988,"PROFESÖR")</f>
        <v>0</v>
      </c>
      <c r="S97" s="86">
        <f>COUNTIFS(AKTARIM!$C$2:$C$823,C97,AKTARIM!$D$2:$D$823,"PROFESÖR")</f>
        <v>0</v>
      </c>
      <c r="T97" s="87">
        <f>COUNTIFS(ILAN!$C$2:$C$816,C97,ILAN!$D$2:$D$816,"PROFESÖR")</f>
        <v>0</v>
      </c>
      <c r="U97" s="94" t="s">
        <v>158</v>
      </c>
      <c r="V97" s="85">
        <f>COUNTIFS(DOLUKADROLAR!$H$2:$H$988,C97,DOLUKADROLAR!$A$2:$A$988,"DOÇENT")</f>
        <v>0</v>
      </c>
      <c r="W97" s="86">
        <f>COUNTIFS(AKTARIM!$C$2:$C$823,C97,AKTARIM!$D$2:$D$823,"DOÇENT")</f>
        <v>0</v>
      </c>
      <c r="X97" s="87">
        <f>COUNTIFS(ILAN!$C$2:$C$816,C97,ILAN!$D$2:$D$816,"DOÇENT")</f>
        <v>0</v>
      </c>
      <c r="Y97" s="94" t="s">
        <v>158</v>
      </c>
      <c r="Z97" s="85">
        <f>COUNTIFS(DOLUKADROLAR!$H$2:$H$988,C97,DOLUKADROLAR!$A$2:$A$988,"DOKTOR ÖĞRETİM ÜYESİ")</f>
        <v>0</v>
      </c>
      <c r="AA97" s="86">
        <f>COUNTIFS(AKTARIM!$C$2:$C$823,C97,AKTARIM!$D$2:$D$823,"DOKTOR ÖĞRETİM ÜYESİ")</f>
        <v>0</v>
      </c>
      <c r="AB97" s="87">
        <f>COUNTIFS(ILAN!$C$2:$C$816,C97,ILAN!$D$2:$D$816,"DOKTOR ÖĞRETİM ÜYESİ")</f>
        <v>0</v>
      </c>
      <c r="AC97" s="94" t="s">
        <v>158</v>
      </c>
      <c r="AD97" s="85">
        <f>COUNTIFS(DOLUKADROLAR!$H$2:$H$988,C97,DOLUKADROLAR!$A$2:$A$988,"DERSÖĞRETİM GÖREVLİSİ")</f>
        <v>0</v>
      </c>
      <c r="AE97" s="86">
        <f>COUNTIFS(AKTARIM!$C$2:$C$823,C97,AKTARIM!$D$2:$D$823,"DERSÖĞRETİM GÖREVLİSİ")</f>
        <v>0</v>
      </c>
      <c r="AF97" s="87">
        <f>COUNTIFS(ILAN!$C$2:$C$816,C97,ILAN!$D$2:$D$816,"DERSÖĞRETİM GÖREVLİSİ")</f>
        <v>0</v>
      </c>
      <c r="AG97" s="94" t="s">
        <v>158</v>
      </c>
      <c r="AH97" s="89"/>
      <c r="AI97" s="86">
        <f>COUNTIFS(DOLUKADROLAR!$H$2:$H$988,C97,DOLUKADROLAR!$A$2:$A$988,"UYGÖĞRETİM GÖREVLİSİ")</f>
        <v>0</v>
      </c>
      <c r="AJ97" s="86">
        <f>COUNTIFS(AKTARIM!$C$2:$C$823,C97,AKTARIM!$D$2:$D$823,"UYGÖĞRETİM GÖREVLİSİ")</f>
        <v>0</v>
      </c>
      <c r="AK97" s="86">
        <f>COUNTIFS(ILAN!$C$2:$C$816,C97,ILAN!$D$2:$D$816,"UYGÖĞRETİM GÖREVLİSİ")</f>
        <v>0</v>
      </c>
      <c r="AL97" s="86">
        <f>COUNTIFS(DOLUKADROLAR!$H$2:$H$988,C97,DOLUKADROLAR!$A$2:$A$988,"ARAŞTIRMA GÖREVLİSİ")</f>
        <v>0</v>
      </c>
      <c r="AM97" s="86">
        <f>COUNTIFS(AKTARIM!$C$2:$C$823,C97,AKTARIM!$D$2:$D$823,"ARAŞTIRMA GÖREVLİSİ")</f>
        <v>0</v>
      </c>
      <c r="AN97" s="86">
        <f>COUNTIFS(ILAN!$C$2:$C$816,C97,ILAN!$D$2:$D$816,"ARAŞTIRMA GÖREVLİSİ")</f>
        <v>0</v>
      </c>
      <c r="AO97" s="90"/>
      <c r="AP97" s="91" t="s">
        <v>158</v>
      </c>
      <c r="AQ97" s="91" t="s">
        <v>158</v>
      </c>
      <c r="AR97" s="91" t="s">
        <v>158</v>
      </c>
      <c r="AS97" s="91" t="s">
        <v>158</v>
      </c>
      <c r="AT97" s="92" t="s">
        <v>158</v>
      </c>
      <c r="AU97" s="92" t="s">
        <v>158</v>
      </c>
      <c r="AV97" s="93"/>
      <c r="AW97" s="133">
        <f>COUNTIFS(NORMDUYURU!$C$2:$C$709,C97,NORMDUYURU!$D$2:$D$709,"PROFESÖR")</f>
        <v>0</v>
      </c>
      <c r="AX97" s="165">
        <f>COUNTIFS(NORMDISITALEP!$C$2:$C$847,C97,NORMDISITALEP!$D$2:$D$847,"PROFESÖR")</f>
        <v>0</v>
      </c>
      <c r="AY97" s="135" t="s">
        <v>158</v>
      </c>
      <c r="AZ97" s="133">
        <f>COUNTIFS(NORMDUYURU!$C$2:$C$709,C97,NORMDUYURU!$D$2:$D$709,"DOÇENT")</f>
        <v>0</v>
      </c>
      <c r="BA97" s="165">
        <f>COUNTIFS(NORMDISITALEP!$C$2:$C$847,C97,NORMDISITALEP!$D$2:$D$847,"DOÇENT")</f>
        <v>0</v>
      </c>
      <c r="BB97" s="135" t="s">
        <v>158</v>
      </c>
      <c r="BC97" s="133">
        <f>COUNTIFS(NORMDUYURU!$C$2:$C$709,C97,NORMDUYURU!$D$2:$D$709,"DOKTOR ÖĞRETİM ÜYESİ")</f>
        <v>0</v>
      </c>
      <c r="BD97" s="165">
        <f>COUNTIFS(NORMDISITALEP!$C$2:$C$847,C97,NORMDISITALEP!$D$2:$D$847,"DOKTOR ÖĞRETİM ÜYESİ")</f>
        <v>0</v>
      </c>
      <c r="BE97" s="135" t="s">
        <v>158</v>
      </c>
      <c r="BF97" s="133">
        <f>COUNTIFS(NORMDUYURU!$C$2:$C$709,C97,NORMDUYURU!$D$2:$D$709,"DERSÖĞRETİM GÖREVLİSİ")</f>
        <v>0</v>
      </c>
      <c r="BG97" s="165">
        <f>COUNTIFS(NORMDISITALEP!$C$2:$C$847,C97,NORMDISITALEP!$D$2:$D$847,"DERSÖĞRETİM GÖREVLİSİ")</f>
        <v>0</v>
      </c>
      <c r="BH97" s="135" t="s">
        <v>158</v>
      </c>
      <c r="BI97" s="123">
        <f>COUNTIFS(NORMDUYURU!$C$2:$C$709,C97,NORMDUYURU!$D$2:$D$709,"UYGÖĞRETİM GÖREVLİSİ")</f>
        <v>0</v>
      </c>
      <c r="BJ97" s="123">
        <f>COUNTIFS(NORMDUYURU!$C$2:$C$709,C97,NORMDUYURU!$D$2:$D$709,"ARAŞTIRMA GÖREVLİSİ")</f>
        <v>0</v>
      </c>
    </row>
    <row r="98" spans="1:62" s="5" customFormat="1" ht="124.5" customHeight="1">
      <c r="A98" s="111" t="s">
        <v>61</v>
      </c>
      <c r="B98" s="112" t="s">
        <v>85</v>
      </c>
      <c r="C98" s="113"/>
      <c r="D98" s="86">
        <f>COUNTIFS(DOLUKADROLAR!$G$2:$G$988,B98,DOLUKADROLAR!$A$2:$A$988,"PROFESÖR")+COUNTIFS(DOLUKADROLAR!$G$2:$G$988,B98,DOLUKADROLAR!$A$2:$A$988,"DOÇENT")+COUNTIFS(DOLUKADROLAR!$G$2:$G$988,B98,DOLUKADROLAR!$A$2:$A$988,"DOKTOR ÖĞRETİM ÜYESİ")</f>
        <v>0</v>
      </c>
      <c r="E98" s="86">
        <f>COUNTIFS(DOLUKADROLAR!$G$2:$G$988,B98,DOLUKADROLAR!$A$2:$A$988,"DERSÖĞRETİM GÖREVLİSİ")</f>
        <v>0</v>
      </c>
      <c r="F98" s="109">
        <f>IFERROR(VLOOKUP($B98,ASGARIOUVENORM!$B$2:$C$99,2,0),"")</f>
        <v>0</v>
      </c>
      <c r="G98" s="30" t="str">
        <f>IF(D98&gt;=$F98,"YOK","AÇIK VAR")</f>
        <v>YOK</v>
      </c>
      <c r="H98" s="86">
        <f>IFERROR(D98-$F98,0)</f>
        <v>0</v>
      </c>
      <c r="I98" s="109">
        <f>IFERROR(VLOOKUP($B98,ASGARIOUVENORM!$B$2:$D$99,3,0),"")</f>
        <v>0</v>
      </c>
      <c r="J98" s="30" t="str">
        <f>IF(D98+E98&gt;=$I98,"YOK","AÇIK VAR")</f>
        <v>YOK</v>
      </c>
      <c r="K98" s="86">
        <f>IFERROR(D98+E98-$I98,0)</f>
        <v>0</v>
      </c>
      <c r="L98" s="31"/>
      <c r="M98" s="127">
        <f>COUNTIFS(DOLUKADROLAR!$G$2:$G$988,B98,DOLUKADROLAR!$A$2:$A$988,"PROFESÖR")+COUNTIFS(DOLUKADROLAR!$G$2:$G$988,B98,DOLUKADROLAR!$A$2:$A$988,"DOÇENT")+COUNTIFS(DOLUKADROLAR!$G$2:$G$988,B98,DOLUKADROLAR!$A$2:$A$988,"DOKTOR ÖĞRETİM ÜYESİ")+COUNTIFS(DOLUKADROLAR!$G$2:$G$988,B98,DOLUKADROLAR!$A$2:$A$988,"DERSÖĞRETİM GÖREVLİSİ")+COUNTIFS(DOLUKADROLAR!$G$2:$G$988,B98,DOLUKADROLAR!$A$2:$A$988,"UYGÖĞRETİM GÖREVLİSİ")+COUNTIFS(DOLUKADROLAR!$G$2:$G$988,B98,DOLUKADROLAR!$A$2:$A$988,"ARAŞTIRMA GÖREVLİSİ")</f>
        <v>0</v>
      </c>
      <c r="N98" s="84">
        <f>ROUNDDOWN(((D98+E98)*2/3),0)</f>
        <v>0</v>
      </c>
      <c r="O98" s="107">
        <f>ROUNDDOWN(((D98+E98+T98+X98+AB98+AF98)*2/3),0)</f>
        <v>0</v>
      </c>
      <c r="P98" s="84">
        <f>ROUNDDOWN(((D98+E98+S98+T98+W98+X98+AA98+AB98+AE98+AF98)*2/3),0)</f>
        <v>0</v>
      </c>
      <c r="Q98" s="170">
        <f>ROUNDDOWN(((D98+E98+S98+T98+W98+X98+AA98+AB98+AE98+AF98+AW98+AZ98+BC98+BF98+AX98+BA98+BD98+BG98)*2/3),0)</f>
        <v>0</v>
      </c>
      <c r="R98" s="85">
        <f>COUNTIFS(DOLUKADROLAR!$G$2:$G$988,B98,DOLUKADROLAR!$A$2:$A$988,"PROFESÖR")</f>
        <v>0</v>
      </c>
      <c r="S98" s="86">
        <f>COUNTIFS(AKTARIM!$B$2:$B$823,B98,AKTARIM!$D$2:$D$823,"PROFESÖR")</f>
        <v>0</v>
      </c>
      <c r="T98" s="87">
        <f>COUNTIFS(ILAN!$B$2:$B$816,B98,ILAN!$D$2:$D$816,"PROFESÖR")</f>
        <v>0</v>
      </c>
      <c r="U98" s="128" t="str">
        <f>IF($R98+$T98&gt;$O98,"!","")</f>
        <v/>
      </c>
      <c r="V98" s="85">
        <f>COUNTIFS(DOLUKADROLAR!$G$2:$G$988,B98,DOLUKADROLAR!$A$2:$A$988,"DOÇENT")</f>
        <v>0</v>
      </c>
      <c r="W98" s="86">
        <f>COUNTIFS(AKTARIM!$B$2:$B$823,B98,AKTARIM!$D$2:$D$823,"DOÇENT")</f>
        <v>0</v>
      </c>
      <c r="X98" s="87">
        <f>COUNTIFS(ILAN!$B$2:$B$816,B98,ILAN!$D$2:$D$816,"DOÇENT")</f>
        <v>0</v>
      </c>
      <c r="Y98" s="128" t="str">
        <f>IF($V98+$X98&gt;$O98,"!","")</f>
        <v/>
      </c>
      <c r="Z98" s="85">
        <f>COUNTIFS(DOLUKADROLAR!$G$2:$G$988,B98,DOLUKADROLAR!$A$2:$A$988,"DOKTOR ÖĞRETİM ÜYESİ")</f>
        <v>0</v>
      </c>
      <c r="AA98" s="86">
        <f>COUNTIFS(AKTARIM!$B$2:$B$823,B98,AKTARIM!$D$2:$D$823,"DOKTOR ÖĞRETİM ÜYESİ")</f>
        <v>0</v>
      </c>
      <c r="AB98" s="87">
        <f>COUNTIFS(ILAN!$B$2:$B$816,B98,ILAN!$D$2:$D$816,"DOKTOR ÖĞRETİM ÜYESİ")</f>
        <v>0</v>
      </c>
      <c r="AC98" s="128" t="str">
        <f>IF($Z98+$AB98&gt;$O98,"!","")</f>
        <v/>
      </c>
      <c r="AD98" s="85">
        <f>COUNTIFS(DOLUKADROLAR!$G$2:$G$988,B98,DOLUKADROLAR!$A$2:$A$988,"DERSÖĞRETİM GÖREVLİSİ")</f>
        <v>0</v>
      </c>
      <c r="AE98" s="86">
        <f>COUNTIFS(AKTARIM!$B$2:$B$823,B98,AKTARIM!$D$2:$D$823,"DERSÖĞRETİM GÖREVLİSİ")</f>
        <v>0</v>
      </c>
      <c r="AF98" s="87">
        <f>COUNTIFS(ILAN!$B$2:$B$816,B98,ILAN!$D$2:$D$816,"DERSÖĞRETİM GÖREVLİSİ")</f>
        <v>0</v>
      </c>
      <c r="AG98" s="128" t="str">
        <f>IF($AD98+$AF98&gt;$O98,"!","")</f>
        <v/>
      </c>
      <c r="AH98" s="89"/>
      <c r="AI98" s="86">
        <f>COUNTIFS(DOLUKADROLAR!$G$2:$G$988,B98,DOLUKADROLAR!$A$2:$A$988,"UYGÖĞRETİM GÖREVLİSİ")</f>
        <v>0</v>
      </c>
      <c r="AJ98" s="86">
        <f>COUNTIFS(AKTARIM!$B$2:$B$823,B98,AKTARIM!$D$2:$D$823,"UYGÖĞRETİM GÖREVLİSİ")</f>
        <v>0</v>
      </c>
      <c r="AK98" s="86">
        <f>COUNTIFS(ILAN!$B$2:$B$816,B98,ILAN!$D$2:$D$816,"UYGÖĞRETİM GÖREVLİSİ")</f>
        <v>0</v>
      </c>
      <c r="AL98" s="86">
        <f>COUNTIFS(DOLUKADROLAR!$G$2:$G$988,B98,DOLUKADROLAR!$A$2:$A$988,"ARAŞTIRMA GÖREVLİSİ")</f>
        <v>0</v>
      </c>
      <c r="AM98" s="86">
        <f>COUNTIFS(AKTARIM!$B$2:$B$823,B98,AKTARIM!$D$2:$D$823,"ARAŞTIRMA GÖREVLİSİ")</f>
        <v>0</v>
      </c>
      <c r="AN98" s="86">
        <f>COUNTIFS(ILAN!$B$2:$B$816,B98,ILAN!$D$2:$D$816,"ARAŞTIRMA GÖREVLİSİ")</f>
        <v>0</v>
      </c>
      <c r="AO98" s="90"/>
      <c r="AP98" s="91">
        <f>IFERROR(VLOOKUP($B98,OGRENCISAYISI!$B$2:$F$103,2,0),"")</f>
        <v>0</v>
      </c>
      <c r="AQ98" s="91">
        <f>IFERROR(VLOOKUP($B98,OGRENCISAYISI!$B$2:$F$103,3,0),"")</f>
        <v>0</v>
      </c>
      <c r="AR98" s="91">
        <f>IFERROR(VLOOKUP($B98,OGRENCISAYISI!$B$2:$F$103,4,0),"")</f>
        <v>0</v>
      </c>
      <c r="AS98" s="91">
        <f>IFERROR(VLOOKUP($B98,OGRENCISAYISI!$B$2:$F$103,5,0),"")</f>
        <v>0</v>
      </c>
      <c r="AT98" s="92">
        <f>IFERROR(D98/AS98,0)</f>
        <v>0</v>
      </c>
      <c r="AU98" s="92">
        <f>IFERROR(M98/AS98,0)</f>
        <v>0</v>
      </c>
      <c r="AV98" s="93"/>
      <c r="AW98" s="133">
        <f>COUNTIFS(NORMDUYURU!$B$2:$B$709,B98,NORMDUYURU!$D$2:$D$709,"PROFESÖR")</f>
        <v>0</v>
      </c>
      <c r="AX98" s="165">
        <f>COUNTIFS(NORMDISITALEP!$B$2:$B$847,B98,NORMDISITALEP!$D$2:$D$847,"PROFESÖR")</f>
        <v>0</v>
      </c>
      <c r="AY98" s="134" t="str">
        <f>IF($R98+$S98+$T98+$AX98+$AW98&gt;$Q98,"!","")</f>
        <v/>
      </c>
      <c r="AZ98" s="133">
        <f>COUNTIFS(NORMDUYURU!$B$2:$B$709,B98,NORMDUYURU!$D$2:$D$709,"DOÇENT")</f>
        <v>0</v>
      </c>
      <c r="BA98" s="165">
        <f>COUNTIFS(NORMDISITALEP!$B$2:$B$847,B98,NORMDISITALEP!$D$2:$D$847,"DOÇENT")</f>
        <v>0</v>
      </c>
      <c r="BB98" s="134" t="str">
        <f>IF($V98+$W98+$X98+$BA98+$AZ98&gt;$Q98,"!","")</f>
        <v/>
      </c>
      <c r="BC98" s="133">
        <f>COUNTIFS(NORMDUYURU!$B$2:$B$709,B98,NORMDUYURU!$D$2:$D$709,"DOKTOR ÖĞRETİM ÜYESİ")</f>
        <v>0</v>
      </c>
      <c r="BD98" s="165">
        <f>COUNTIFS(NORMDISITALEP!$B$2:$B$847,B98,NORMDISITALEP!$D$2:$D$847,"DOKTOR ÖĞRETİM ÜYESİ")</f>
        <v>0</v>
      </c>
      <c r="BE98" s="134" t="str">
        <f>IF($Z98+$AA98+$AB98+$BD98+$BC98&gt;$Q98,"!","")</f>
        <v/>
      </c>
      <c r="BF98" s="133">
        <f>COUNTIFS(NORMDUYURU!$B$2:$B$709,B98,NORMDUYURU!$D$2:$D$709,"DERSÖĞRETİM GÖREVLİSİ")</f>
        <v>0</v>
      </c>
      <c r="BG98" s="165">
        <f>COUNTIFS(NORMDISITALEP!$B$2:$B$847,B98,NORMDISITALEP!$D$2:$D$847,"DERSÖĞRETİM GÖREVLİSİ")</f>
        <v>0</v>
      </c>
      <c r="BH98" s="134" t="str">
        <f>IF($AD98+$AE98+$AF98+$BG98+$BF98&gt;$Q98,"!","")</f>
        <v/>
      </c>
      <c r="BI98" s="123">
        <f>COUNTIFS(NORMDUYURU!$B$2:$B$709,B98,NORMDUYURU!$D$2:$D$709,"UYGÖĞRETİM GÖREVLİSİ")</f>
        <v>0</v>
      </c>
      <c r="BJ98" s="123">
        <f>COUNTIFS(NORMDUYURU!$B$2:$B$709,B98,NORMDUYURU!$D$2:$D$709,"ARAŞTIRMA GÖREVLİSİ")</f>
        <v>0</v>
      </c>
    </row>
    <row r="99" spans="1:62" s="5" customFormat="1" ht="124.5" customHeight="1">
      <c r="A99" s="111"/>
      <c r="B99" s="112"/>
      <c r="C99" s="113" t="s">
        <v>86</v>
      </c>
      <c r="D99" s="86">
        <f>COUNTIFS(DOLUKADROLAR!$H$2:$H$988,C99,DOLUKADROLAR!$A$2:$A$988,"PROFESÖR")+COUNTIFS(DOLUKADROLAR!$H$2:$H$988,C99,DOLUKADROLAR!$A$2:$A$988,"DOÇENT")+COUNTIFS(DOLUKADROLAR!$H$2:$H$988,C99,DOLUKADROLAR!$A$2:$A$988,"DOKTOR ÖĞRETİM ÜYESİ")</f>
        <v>0</v>
      </c>
      <c r="E99" s="86">
        <f>COUNTIFS(DOLUKADROLAR!$H$2:$H$988,C99,DOLUKADROLAR!$A$2:$A$988,"DERSÖĞRETİM GÖREVLİSİ")</f>
        <v>0</v>
      </c>
      <c r="F99" s="109" t="s">
        <v>158</v>
      </c>
      <c r="G99" s="30" t="s">
        <v>158</v>
      </c>
      <c r="H99" s="86" t="s">
        <v>158</v>
      </c>
      <c r="I99" s="109" t="s">
        <v>158</v>
      </c>
      <c r="J99" s="30" t="s">
        <v>158</v>
      </c>
      <c r="K99" s="86" t="s">
        <v>158</v>
      </c>
      <c r="L99" s="31"/>
      <c r="M99" s="127">
        <f>COUNTIFS(DOLUKADROLAR!$H$2:$H$988,C99,DOLUKADROLAR!$A$2:$A$988,"PROFESÖR")+COUNTIFS(DOLUKADROLAR!$H$2:$H$988,C99,DOLUKADROLAR!$A$2:$A$988,"DOÇENT")+COUNTIFS(DOLUKADROLAR!$H$2:$H$988,C99,DOLUKADROLAR!$A$2:$A$988,"DOKTOR ÖĞRETİM ÜYESİ")+COUNTIFS(DOLUKADROLAR!$H$2:$H$988,C99,DOLUKADROLAR!$A$2:$A$988,"DERSÖĞRETİM GÖREVLİSİ")+COUNTIFS(DOLUKADROLAR!$H$2:$H$988,C99,DOLUKADROLAR!$A$2:$A$988,"UYGÖĞRETİM GÖREVLİSİ")+COUNTIFS(DOLUKADROLAR!$H$2:$H$988,C99,DOLUKADROLAR!$A$2:$A$988,"ARAŞTIRMA GÖREVLİSİ")</f>
        <v>0</v>
      </c>
      <c r="N99" s="84" t="s">
        <v>158</v>
      </c>
      <c r="O99" s="107" t="s">
        <v>158</v>
      </c>
      <c r="P99" s="84" t="s">
        <v>158</v>
      </c>
      <c r="Q99" s="171" t="s">
        <v>158</v>
      </c>
      <c r="R99" s="85">
        <f>COUNTIFS(DOLUKADROLAR!$H$2:$H$988,C99,DOLUKADROLAR!$A$2:$A$988,"PROFESÖR")</f>
        <v>0</v>
      </c>
      <c r="S99" s="86">
        <f>COUNTIFS(AKTARIM!$C$2:$C$823,C99,AKTARIM!$D$2:$D$823,"PROFESÖR")</f>
        <v>0</v>
      </c>
      <c r="T99" s="87">
        <f>COUNTIFS(ILAN!$C$2:$C$816,C99,ILAN!$D$2:$D$816,"PROFESÖR")</f>
        <v>0</v>
      </c>
      <c r="U99" s="94" t="s">
        <v>158</v>
      </c>
      <c r="V99" s="85">
        <f>COUNTIFS(DOLUKADROLAR!$H$2:$H$988,C99,DOLUKADROLAR!$A$2:$A$988,"DOÇENT")</f>
        <v>0</v>
      </c>
      <c r="W99" s="86">
        <f>COUNTIFS(AKTARIM!$C$2:$C$823,C99,AKTARIM!$D$2:$D$823,"DOÇENT")</f>
        <v>0</v>
      </c>
      <c r="X99" s="87">
        <f>COUNTIFS(ILAN!$C$2:$C$816,C99,ILAN!$D$2:$D$816,"DOÇENT")</f>
        <v>0</v>
      </c>
      <c r="Y99" s="94" t="s">
        <v>158</v>
      </c>
      <c r="Z99" s="85">
        <f>COUNTIFS(DOLUKADROLAR!$H$2:$H$988,C99,DOLUKADROLAR!$A$2:$A$988,"DOKTOR ÖĞRETİM ÜYESİ")</f>
        <v>0</v>
      </c>
      <c r="AA99" s="86">
        <f>COUNTIFS(AKTARIM!$C$2:$C$823,C99,AKTARIM!$D$2:$D$823,"DOKTOR ÖĞRETİM ÜYESİ")</f>
        <v>0</v>
      </c>
      <c r="AB99" s="87">
        <f>COUNTIFS(ILAN!$C$2:$C$816,C99,ILAN!$D$2:$D$816,"DOKTOR ÖĞRETİM ÜYESİ")</f>
        <v>0</v>
      </c>
      <c r="AC99" s="94" t="s">
        <v>158</v>
      </c>
      <c r="AD99" s="85">
        <f>COUNTIFS(DOLUKADROLAR!$H$2:$H$988,C99,DOLUKADROLAR!$A$2:$A$988,"DERSÖĞRETİM GÖREVLİSİ")</f>
        <v>0</v>
      </c>
      <c r="AE99" s="86">
        <f>COUNTIFS(AKTARIM!$C$2:$C$823,C99,AKTARIM!$D$2:$D$823,"DERSÖĞRETİM GÖREVLİSİ")</f>
        <v>0</v>
      </c>
      <c r="AF99" s="87">
        <f>COUNTIFS(ILAN!$C$2:$C$816,C99,ILAN!$D$2:$D$816,"DERSÖĞRETİM GÖREVLİSİ")</f>
        <v>0</v>
      </c>
      <c r="AG99" s="94" t="s">
        <v>158</v>
      </c>
      <c r="AH99" s="89"/>
      <c r="AI99" s="86">
        <f>COUNTIFS(DOLUKADROLAR!$H$2:$H$988,C99,DOLUKADROLAR!$A$2:$A$988,"UYGÖĞRETİM GÖREVLİSİ")</f>
        <v>0</v>
      </c>
      <c r="AJ99" s="86">
        <f>COUNTIFS(AKTARIM!$C$2:$C$823,C99,AKTARIM!$D$2:$D$823,"UYGÖĞRETİM GÖREVLİSİ")</f>
        <v>0</v>
      </c>
      <c r="AK99" s="86">
        <f>COUNTIFS(ILAN!$C$2:$C$816,C99,ILAN!$D$2:$D$816,"UYGÖĞRETİM GÖREVLİSİ")</f>
        <v>0</v>
      </c>
      <c r="AL99" s="86">
        <f>COUNTIFS(DOLUKADROLAR!$H$2:$H$988,C99,DOLUKADROLAR!$A$2:$A$988,"ARAŞTIRMA GÖREVLİSİ")</f>
        <v>0</v>
      </c>
      <c r="AM99" s="86">
        <f>COUNTIFS(AKTARIM!$C$2:$C$823,C99,AKTARIM!$D$2:$D$823,"ARAŞTIRMA GÖREVLİSİ")</f>
        <v>0</v>
      </c>
      <c r="AN99" s="86">
        <f>COUNTIFS(ILAN!$C$2:$C$816,C99,ILAN!$D$2:$D$816,"ARAŞTIRMA GÖREVLİSİ")</f>
        <v>0</v>
      </c>
      <c r="AO99" s="90"/>
      <c r="AP99" s="91" t="s">
        <v>158</v>
      </c>
      <c r="AQ99" s="91" t="s">
        <v>158</v>
      </c>
      <c r="AR99" s="91" t="s">
        <v>158</v>
      </c>
      <c r="AS99" s="91" t="s">
        <v>158</v>
      </c>
      <c r="AT99" s="92" t="s">
        <v>158</v>
      </c>
      <c r="AU99" s="92" t="s">
        <v>158</v>
      </c>
      <c r="AV99" s="93"/>
      <c r="AW99" s="133">
        <f>COUNTIFS(NORMDUYURU!$C$2:$C$709,C99,NORMDUYURU!$D$2:$D$709,"PROFESÖR")</f>
        <v>0</v>
      </c>
      <c r="AX99" s="165">
        <f>COUNTIFS(NORMDISITALEP!$C$2:$C$847,C99,NORMDISITALEP!$D$2:$D$847,"PROFESÖR")</f>
        <v>0</v>
      </c>
      <c r="AY99" s="135" t="s">
        <v>158</v>
      </c>
      <c r="AZ99" s="133">
        <f>COUNTIFS(NORMDUYURU!$C$2:$C$709,C99,NORMDUYURU!$D$2:$D$709,"DOÇENT")</f>
        <v>0</v>
      </c>
      <c r="BA99" s="165">
        <f>COUNTIFS(NORMDISITALEP!$C$2:$C$847,C99,NORMDISITALEP!$D$2:$D$847,"DOÇENT")</f>
        <v>0</v>
      </c>
      <c r="BB99" s="135" t="s">
        <v>158</v>
      </c>
      <c r="BC99" s="133">
        <f>COUNTIFS(NORMDUYURU!$C$2:$C$709,C99,NORMDUYURU!$D$2:$D$709,"DOKTOR ÖĞRETİM ÜYESİ")</f>
        <v>0</v>
      </c>
      <c r="BD99" s="165">
        <f>COUNTIFS(NORMDISITALEP!$C$2:$C$847,C99,NORMDISITALEP!$D$2:$D$847,"DOKTOR ÖĞRETİM ÜYESİ")</f>
        <v>0</v>
      </c>
      <c r="BE99" s="135" t="s">
        <v>158</v>
      </c>
      <c r="BF99" s="133">
        <f>COUNTIFS(NORMDUYURU!$C$2:$C$709,C99,NORMDUYURU!$D$2:$D$709,"DERSÖĞRETİM GÖREVLİSİ")</f>
        <v>0</v>
      </c>
      <c r="BG99" s="165">
        <f>COUNTIFS(NORMDISITALEP!$C$2:$C$847,C99,NORMDISITALEP!$D$2:$D$847,"DERSÖĞRETİM GÖREVLİSİ")</f>
        <v>0</v>
      </c>
      <c r="BH99" s="135" t="s">
        <v>158</v>
      </c>
      <c r="BI99" s="123">
        <f>COUNTIFS(NORMDUYURU!$C$2:$C$709,C99,NORMDUYURU!$D$2:$D$709,"UYGÖĞRETİM GÖREVLİSİ")</f>
        <v>0</v>
      </c>
      <c r="BJ99" s="123">
        <f>COUNTIFS(NORMDUYURU!$C$2:$C$709,C99,NORMDUYURU!$D$2:$D$709,"ARAŞTIRMA GÖREVLİSİ")</f>
        <v>0</v>
      </c>
    </row>
    <row r="100" spans="1:62" s="5" customFormat="1" ht="124.5" customHeight="1">
      <c r="A100" s="111"/>
      <c r="B100" s="112"/>
      <c r="C100" s="113" t="s">
        <v>119</v>
      </c>
      <c r="D100" s="86">
        <f>COUNTIFS(DOLUKADROLAR!$H$2:$H$988,C100,DOLUKADROLAR!$A$2:$A$988,"PROFESÖR")+COUNTIFS(DOLUKADROLAR!$H$2:$H$988,C100,DOLUKADROLAR!$A$2:$A$988,"DOÇENT")+COUNTIFS(DOLUKADROLAR!$H$2:$H$988,C100,DOLUKADROLAR!$A$2:$A$988,"DOKTOR ÖĞRETİM ÜYESİ")</f>
        <v>0</v>
      </c>
      <c r="E100" s="86">
        <f>COUNTIFS(DOLUKADROLAR!$H$2:$H$988,C100,DOLUKADROLAR!$A$2:$A$988,"DERSÖĞRETİM GÖREVLİSİ")</f>
        <v>0</v>
      </c>
      <c r="F100" s="109" t="s">
        <v>158</v>
      </c>
      <c r="G100" s="30" t="s">
        <v>158</v>
      </c>
      <c r="H100" s="86" t="s">
        <v>158</v>
      </c>
      <c r="I100" s="109" t="s">
        <v>158</v>
      </c>
      <c r="J100" s="30" t="s">
        <v>158</v>
      </c>
      <c r="K100" s="86" t="s">
        <v>158</v>
      </c>
      <c r="L100" s="31"/>
      <c r="M100" s="127">
        <f>COUNTIFS(DOLUKADROLAR!$H$2:$H$988,C100,DOLUKADROLAR!$A$2:$A$988,"PROFESÖR")+COUNTIFS(DOLUKADROLAR!$H$2:$H$988,C100,DOLUKADROLAR!$A$2:$A$988,"DOÇENT")+COUNTIFS(DOLUKADROLAR!$H$2:$H$988,C100,DOLUKADROLAR!$A$2:$A$988,"DOKTOR ÖĞRETİM ÜYESİ")+COUNTIFS(DOLUKADROLAR!$H$2:$H$988,C100,DOLUKADROLAR!$A$2:$A$988,"DERSÖĞRETİM GÖREVLİSİ")+COUNTIFS(DOLUKADROLAR!$H$2:$H$988,C100,DOLUKADROLAR!$A$2:$A$988,"UYGÖĞRETİM GÖREVLİSİ")+COUNTIFS(DOLUKADROLAR!$H$2:$H$988,C100,DOLUKADROLAR!$A$2:$A$988,"ARAŞTIRMA GÖREVLİSİ")</f>
        <v>0</v>
      </c>
      <c r="N100" s="84" t="s">
        <v>158</v>
      </c>
      <c r="O100" s="107" t="s">
        <v>158</v>
      </c>
      <c r="P100" s="84" t="s">
        <v>158</v>
      </c>
      <c r="Q100" s="171" t="s">
        <v>158</v>
      </c>
      <c r="R100" s="85">
        <f>COUNTIFS(DOLUKADROLAR!$H$2:$H$988,C100,DOLUKADROLAR!$A$2:$A$988,"PROFESÖR")</f>
        <v>0</v>
      </c>
      <c r="S100" s="86">
        <f>COUNTIFS(AKTARIM!$C$2:$C$823,C100,AKTARIM!$D$2:$D$823,"PROFESÖR")</f>
        <v>0</v>
      </c>
      <c r="T100" s="87">
        <f>COUNTIFS(ILAN!$C$2:$C$816,C100,ILAN!$D$2:$D$816,"PROFESÖR")</f>
        <v>0</v>
      </c>
      <c r="U100" s="94" t="s">
        <v>158</v>
      </c>
      <c r="V100" s="85">
        <f>COUNTIFS(DOLUKADROLAR!$H$2:$H$988,C100,DOLUKADROLAR!$A$2:$A$988,"DOÇENT")</f>
        <v>0</v>
      </c>
      <c r="W100" s="86">
        <f>COUNTIFS(AKTARIM!$C$2:$C$823,C100,AKTARIM!$D$2:$D$823,"DOÇENT")</f>
        <v>0</v>
      </c>
      <c r="X100" s="87">
        <f>COUNTIFS(ILAN!$C$2:$C$816,C100,ILAN!$D$2:$D$816,"DOÇENT")</f>
        <v>0</v>
      </c>
      <c r="Y100" s="94" t="s">
        <v>158</v>
      </c>
      <c r="Z100" s="85">
        <f>COUNTIFS(DOLUKADROLAR!$H$2:$H$988,C100,DOLUKADROLAR!$A$2:$A$988,"DOKTOR ÖĞRETİM ÜYESİ")</f>
        <v>0</v>
      </c>
      <c r="AA100" s="86">
        <f>COUNTIFS(AKTARIM!$C$2:$C$823,C100,AKTARIM!$D$2:$D$823,"DOKTOR ÖĞRETİM ÜYESİ")</f>
        <v>0</v>
      </c>
      <c r="AB100" s="87">
        <f>COUNTIFS(ILAN!$C$2:$C$816,C100,ILAN!$D$2:$D$816,"DOKTOR ÖĞRETİM ÜYESİ")</f>
        <v>0</v>
      </c>
      <c r="AC100" s="94" t="s">
        <v>158</v>
      </c>
      <c r="AD100" s="85">
        <f>COUNTIFS(DOLUKADROLAR!$H$2:$H$988,C100,DOLUKADROLAR!$A$2:$A$988,"DERSÖĞRETİM GÖREVLİSİ")</f>
        <v>0</v>
      </c>
      <c r="AE100" s="86">
        <f>COUNTIFS(AKTARIM!$C$2:$C$823,C100,AKTARIM!$D$2:$D$823,"DERSÖĞRETİM GÖREVLİSİ")</f>
        <v>0</v>
      </c>
      <c r="AF100" s="87">
        <f>COUNTIFS(ILAN!$C$2:$C$816,C100,ILAN!$D$2:$D$816,"DERSÖĞRETİM GÖREVLİSİ")</f>
        <v>0</v>
      </c>
      <c r="AG100" s="94" t="s">
        <v>158</v>
      </c>
      <c r="AH100" s="89"/>
      <c r="AI100" s="86">
        <f>COUNTIFS(DOLUKADROLAR!$H$2:$H$988,C100,DOLUKADROLAR!$A$2:$A$988,"UYGÖĞRETİM GÖREVLİSİ")</f>
        <v>0</v>
      </c>
      <c r="AJ100" s="86">
        <f>COUNTIFS(AKTARIM!$C$2:$C$823,C100,AKTARIM!$D$2:$D$823,"UYGÖĞRETİM GÖREVLİSİ")</f>
        <v>0</v>
      </c>
      <c r="AK100" s="86">
        <f>COUNTIFS(ILAN!$C$2:$C$816,C100,ILAN!$D$2:$D$816,"UYGÖĞRETİM GÖREVLİSİ")</f>
        <v>0</v>
      </c>
      <c r="AL100" s="86">
        <f>COUNTIFS(DOLUKADROLAR!$H$2:$H$988,C100,DOLUKADROLAR!$A$2:$A$988,"ARAŞTIRMA GÖREVLİSİ")</f>
        <v>0</v>
      </c>
      <c r="AM100" s="86">
        <f>COUNTIFS(AKTARIM!$C$2:$C$823,C100,AKTARIM!$D$2:$D$823,"ARAŞTIRMA GÖREVLİSİ")</f>
        <v>0</v>
      </c>
      <c r="AN100" s="86">
        <f>COUNTIFS(ILAN!$C$2:$C$816,C100,ILAN!$D$2:$D$816,"ARAŞTIRMA GÖREVLİSİ")</f>
        <v>0</v>
      </c>
      <c r="AO100" s="90"/>
      <c r="AP100" s="91" t="s">
        <v>158</v>
      </c>
      <c r="AQ100" s="91" t="s">
        <v>158</v>
      </c>
      <c r="AR100" s="91" t="s">
        <v>158</v>
      </c>
      <c r="AS100" s="91" t="s">
        <v>158</v>
      </c>
      <c r="AT100" s="92" t="s">
        <v>158</v>
      </c>
      <c r="AU100" s="92" t="s">
        <v>158</v>
      </c>
      <c r="AV100" s="93"/>
      <c r="AW100" s="133">
        <f>COUNTIFS(NORMDUYURU!$C$2:$C$709,C100,NORMDUYURU!$D$2:$D$709,"PROFESÖR")</f>
        <v>0</v>
      </c>
      <c r="AX100" s="165">
        <f>COUNTIFS(NORMDISITALEP!$C$2:$C$847,C100,NORMDISITALEP!$D$2:$D$847,"PROFESÖR")</f>
        <v>0</v>
      </c>
      <c r="AY100" s="135" t="s">
        <v>158</v>
      </c>
      <c r="AZ100" s="133">
        <f>COUNTIFS(NORMDUYURU!$C$2:$C$709,C100,NORMDUYURU!$D$2:$D$709,"DOÇENT")</f>
        <v>0</v>
      </c>
      <c r="BA100" s="165">
        <f>COUNTIFS(NORMDISITALEP!$C$2:$C$847,C100,NORMDISITALEP!$D$2:$D$847,"DOÇENT")</f>
        <v>0</v>
      </c>
      <c r="BB100" s="135" t="s">
        <v>158</v>
      </c>
      <c r="BC100" s="133">
        <f>COUNTIFS(NORMDUYURU!$C$2:$C$709,C100,NORMDUYURU!$D$2:$D$709,"DOKTOR ÖĞRETİM ÜYESİ")</f>
        <v>0</v>
      </c>
      <c r="BD100" s="165">
        <f>COUNTIFS(NORMDISITALEP!$C$2:$C$847,C100,NORMDISITALEP!$D$2:$D$847,"DOKTOR ÖĞRETİM ÜYESİ")</f>
        <v>0</v>
      </c>
      <c r="BE100" s="135" t="s">
        <v>158</v>
      </c>
      <c r="BF100" s="133">
        <f>COUNTIFS(NORMDUYURU!$C$2:$C$709,C100,NORMDUYURU!$D$2:$D$709,"DERSÖĞRETİM GÖREVLİSİ")</f>
        <v>0</v>
      </c>
      <c r="BG100" s="165">
        <f>COUNTIFS(NORMDISITALEP!$C$2:$C$847,C100,NORMDISITALEP!$D$2:$D$847,"DERSÖĞRETİM GÖREVLİSİ")</f>
        <v>0</v>
      </c>
      <c r="BH100" s="135" t="s">
        <v>158</v>
      </c>
      <c r="BI100" s="123">
        <f>COUNTIFS(NORMDUYURU!$C$2:$C$709,C100,NORMDUYURU!$D$2:$D$709,"UYGÖĞRETİM GÖREVLİSİ")</f>
        <v>0</v>
      </c>
      <c r="BJ100" s="123">
        <f>COUNTIFS(NORMDUYURU!$C$2:$C$709,C100,NORMDUYURU!$D$2:$D$709,"ARAŞTIRMA GÖREVLİSİ")</f>
        <v>0</v>
      </c>
    </row>
    <row r="101" spans="1:62" s="5" customFormat="1" ht="124.5" customHeight="1">
      <c r="A101" s="111"/>
      <c r="B101" s="112"/>
      <c r="C101" s="113" t="s">
        <v>134</v>
      </c>
      <c r="D101" s="86">
        <f>COUNTIFS(DOLUKADROLAR!$H$2:$H$988,C101,DOLUKADROLAR!$A$2:$A$988,"PROFESÖR")+COUNTIFS(DOLUKADROLAR!$H$2:$H$988,C101,DOLUKADROLAR!$A$2:$A$988,"DOÇENT")+COUNTIFS(DOLUKADROLAR!$H$2:$H$988,C101,DOLUKADROLAR!$A$2:$A$988,"DOKTOR ÖĞRETİM ÜYESİ")</f>
        <v>0</v>
      </c>
      <c r="E101" s="86">
        <f>COUNTIFS(DOLUKADROLAR!$H$2:$H$988,C101,DOLUKADROLAR!$A$2:$A$988,"DERSÖĞRETİM GÖREVLİSİ")</f>
        <v>0</v>
      </c>
      <c r="F101" s="109" t="s">
        <v>158</v>
      </c>
      <c r="G101" s="30" t="s">
        <v>158</v>
      </c>
      <c r="H101" s="86" t="s">
        <v>158</v>
      </c>
      <c r="I101" s="109" t="s">
        <v>158</v>
      </c>
      <c r="J101" s="30" t="s">
        <v>158</v>
      </c>
      <c r="K101" s="86" t="s">
        <v>158</v>
      </c>
      <c r="L101" s="31"/>
      <c r="M101" s="127">
        <f>COUNTIFS(DOLUKADROLAR!$H$2:$H$988,C101,DOLUKADROLAR!$A$2:$A$988,"PROFESÖR")+COUNTIFS(DOLUKADROLAR!$H$2:$H$988,C101,DOLUKADROLAR!$A$2:$A$988,"DOÇENT")+COUNTIFS(DOLUKADROLAR!$H$2:$H$988,C101,DOLUKADROLAR!$A$2:$A$988,"DOKTOR ÖĞRETİM ÜYESİ")+COUNTIFS(DOLUKADROLAR!$H$2:$H$988,C101,DOLUKADROLAR!$A$2:$A$988,"DERSÖĞRETİM GÖREVLİSİ")+COUNTIFS(DOLUKADROLAR!$H$2:$H$988,C101,DOLUKADROLAR!$A$2:$A$988,"UYGÖĞRETİM GÖREVLİSİ")+COUNTIFS(DOLUKADROLAR!$H$2:$H$988,C101,DOLUKADROLAR!$A$2:$A$988,"ARAŞTIRMA GÖREVLİSİ")</f>
        <v>0</v>
      </c>
      <c r="N101" s="84" t="s">
        <v>158</v>
      </c>
      <c r="O101" s="107" t="s">
        <v>158</v>
      </c>
      <c r="P101" s="84" t="s">
        <v>158</v>
      </c>
      <c r="Q101" s="171" t="s">
        <v>158</v>
      </c>
      <c r="R101" s="85">
        <f>COUNTIFS(DOLUKADROLAR!$H$2:$H$988,C101,DOLUKADROLAR!$A$2:$A$988,"PROFESÖR")</f>
        <v>0</v>
      </c>
      <c r="S101" s="86">
        <f>COUNTIFS(AKTARIM!$C$2:$C$823,C101,AKTARIM!$D$2:$D$823,"PROFESÖR")</f>
        <v>0</v>
      </c>
      <c r="T101" s="87">
        <f>COUNTIFS(ILAN!$C$2:$C$816,C101,ILAN!$D$2:$D$816,"PROFESÖR")</f>
        <v>0</v>
      </c>
      <c r="U101" s="94" t="s">
        <v>158</v>
      </c>
      <c r="V101" s="85">
        <f>COUNTIFS(DOLUKADROLAR!$H$2:$H$988,C101,DOLUKADROLAR!$A$2:$A$988,"DOÇENT")</f>
        <v>0</v>
      </c>
      <c r="W101" s="86">
        <f>COUNTIFS(AKTARIM!$C$2:$C$823,C101,AKTARIM!$D$2:$D$823,"DOÇENT")</f>
        <v>0</v>
      </c>
      <c r="X101" s="87">
        <f>COUNTIFS(ILAN!$C$2:$C$816,C101,ILAN!$D$2:$D$816,"DOÇENT")</f>
        <v>0</v>
      </c>
      <c r="Y101" s="94" t="s">
        <v>158</v>
      </c>
      <c r="Z101" s="85">
        <f>COUNTIFS(DOLUKADROLAR!$H$2:$H$988,C101,DOLUKADROLAR!$A$2:$A$988,"DOKTOR ÖĞRETİM ÜYESİ")</f>
        <v>0</v>
      </c>
      <c r="AA101" s="86">
        <f>COUNTIFS(AKTARIM!$C$2:$C$823,C101,AKTARIM!$D$2:$D$823,"DOKTOR ÖĞRETİM ÜYESİ")</f>
        <v>0</v>
      </c>
      <c r="AB101" s="87">
        <f>COUNTIFS(ILAN!$C$2:$C$816,C101,ILAN!$D$2:$D$816,"DOKTOR ÖĞRETİM ÜYESİ")</f>
        <v>0</v>
      </c>
      <c r="AC101" s="94" t="s">
        <v>158</v>
      </c>
      <c r="AD101" s="85">
        <f>COUNTIFS(DOLUKADROLAR!$H$2:$H$988,C101,DOLUKADROLAR!$A$2:$A$988,"DERSÖĞRETİM GÖREVLİSİ")</f>
        <v>0</v>
      </c>
      <c r="AE101" s="86">
        <f>COUNTIFS(AKTARIM!$C$2:$C$823,C101,AKTARIM!$D$2:$D$823,"DERSÖĞRETİM GÖREVLİSİ")</f>
        <v>0</v>
      </c>
      <c r="AF101" s="87">
        <f>COUNTIFS(ILAN!$C$2:$C$816,C101,ILAN!$D$2:$D$816,"DERSÖĞRETİM GÖREVLİSİ")</f>
        <v>0</v>
      </c>
      <c r="AG101" s="94" t="s">
        <v>158</v>
      </c>
      <c r="AH101" s="89"/>
      <c r="AI101" s="86">
        <f>COUNTIFS(DOLUKADROLAR!$H$2:$H$988,C101,DOLUKADROLAR!$A$2:$A$988,"UYGÖĞRETİM GÖREVLİSİ")</f>
        <v>0</v>
      </c>
      <c r="AJ101" s="86">
        <f>COUNTIFS(AKTARIM!$C$2:$C$823,C101,AKTARIM!$D$2:$D$823,"UYGÖĞRETİM GÖREVLİSİ")</f>
        <v>0</v>
      </c>
      <c r="AK101" s="86">
        <f>COUNTIFS(ILAN!$C$2:$C$816,C101,ILAN!$D$2:$D$816,"UYGÖĞRETİM GÖREVLİSİ")</f>
        <v>0</v>
      </c>
      <c r="AL101" s="86">
        <f>COUNTIFS(DOLUKADROLAR!$H$2:$H$988,C101,DOLUKADROLAR!$A$2:$A$988,"ARAŞTIRMA GÖREVLİSİ")</f>
        <v>0</v>
      </c>
      <c r="AM101" s="86">
        <f>COUNTIFS(AKTARIM!$C$2:$C$823,C101,AKTARIM!$D$2:$D$823,"ARAŞTIRMA GÖREVLİSİ")</f>
        <v>0</v>
      </c>
      <c r="AN101" s="86">
        <f>COUNTIFS(ILAN!$C$2:$C$816,C101,ILAN!$D$2:$D$816,"ARAŞTIRMA GÖREVLİSİ")</f>
        <v>0</v>
      </c>
      <c r="AO101" s="90"/>
      <c r="AP101" s="91" t="s">
        <v>158</v>
      </c>
      <c r="AQ101" s="91" t="s">
        <v>158</v>
      </c>
      <c r="AR101" s="91" t="s">
        <v>158</v>
      </c>
      <c r="AS101" s="91" t="s">
        <v>158</v>
      </c>
      <c r="AT101" s="92" t="s">
        <v>158</v>
      </c>
      <c r="AU101" s="92" t="s">
        <v>158</v>
      </c>
      <c r="AV101" s="93"/>
      <c r="AW101" s="133">
        <f>COUNTIFS(NORMDUYURU!$C$2:$C$709,C101,NORMDUYURU!$D$2:$D$709,"PROFESÖR")</f>
        <v>0</v>
      </c>
      <c r="AX101" s="165">
        <f>COUNTIFS(NORMDISITALEP!$C$2:$C$847,C101,NORMDISITALEP!$D$2:$D$847,"PROFESÖR")</f>
        <v>0</v>
      </c>
      <c r="AY101" s="135" t="s">
        <v>158</v>
      </c>
      <c r="AZ101" s="133">
        <f>COUNTIFS(NORMDUYURU!$C$2:$C$709,C101,NORMDUYURU!$D$2:$D$709,"DOÇENT")</f>
        <v>0</v>
      </c>
      <c r="BA101" s="165">
        <f>COUNTIFS(NORMDISITALEP!$C$2:$C$847,C101,NORMDISITALEP!$D$2:$D$847,"DOÇENT")</f>
        <v>0</v>
      </c>
      <c r="BB101" s="135" t="s">
        <v>158</v>
      </c>
      <c r="BC101" s="133">
        <f>COUNTIFS(NORMDUYURU!$C$2:$C$709,C101,NORMDUYURU!$D$2:$D$709,"DOKTOR ÖĞRETİM ÜYESİ")</f>
        <v>0</v>
      </c>
      <c r="BD101" s="165">
        <f>COUNTIFS(NORMDISITALEP!$C$2:$C$847,C101,NORMDISITALEP!$D$2:$D$847,"DOKTOR ÖĞRETİM ÜYESİ")</f>
        <v>0</v>
      </c>
      <c r="BE101" s="135" t="s">
        <v>158</v>
      </c>
      <c r="BF101" s="133">
        <f>COUNTIFS(NORMDUYURU!$C$2:$C$709,C101,NORMDUYURU!$D$2:$D$709,"DERSÖĞRETİM GÖREVLİSİ")</f>
        <v>0</v>
      </c>
      <c r="BG101" s="165">
        <f>COUNTIFS(NORMDISITALEP!$C$2:$C$847,C101,NORMDISITALEP!$D$2:$D$847,"DERSÖĞRETİM GÖREVLİSİ")</f>
        <v>0</v>
      </c>
      <c r="BH101" s="135" t="s">
        <v>158</v>
      </c>
      <c r="BI101" s="123">
        <f>COUNTIFS(NORMDUYURU!$C$2:$C$709,C101,NORMDUYURU!$D$2:$D$709,"UYGÖĞRETİM GÖREVLİSİ")</f>
        <v>0</v>
      </c>
      <c r="BJ101" s="123">
        <f>COUNTIFS(NORMDUYURU!$C$2:$C$709,C101,NORMDUYURU!$D$2:$D$709,"ARAŞTIRMA GÖREVLİSİ")</f>
        <v>0</v>
      </c>
    </row>
    <row r="102" spans="1:62" s="5" customFormat="1" ht="124.5" customHeight="1">
      <c r="A102" s="111" t="s">
        <v>29</v>
      </c>
      <c r="B102" s="112" t="s">
        <v>30</v>
      </c>
      <c r="C102" s="113"/>
      <c r="D102" s="86">
        <f>COUNTIFS(DOLUKADROLAR!$G$2:$G$988,B102,DOLUKADROLAR!$A$2:$A$988,"PROFESÖR")+COUNTIFS(DOLUKADROLAR!$G$2:$G$988,B102,DOLUKADROLAR!$A$2:$A$988,"DOÇENT")+COUNTIFS(DOLUKADROLAR!$G$2:$G$988,B102,DOLUKADROLAR!$A$2:$A$988,"DOKTOR ÖĞRETİM ÜYESİ")</f>
        <v>0</v>
      </c>
      <c r="E102" s="86">
        <f>COUNTIFS(DOLUKADROLAR!$G$2:$G$988,B102,DOLUKADROLAR!$A$2:$A$988,"DERSÖĞRETİM GÖREVLİSİ")</f>
        <v>0</v>
      </c>
      <c r="F102" s="109">
        <f>IFERROR(VLOOKUP($B102,ASGARIOUVENORM!$B$2:$C$99,2,0),"")</f>
        <v>0</v>
      </c>
      <c r="G102" s="30" t="str">
        <f>IF(D102&gt;=$F102,"YOK","AÇIK VAR")</f>
        <v>YOK</v>
      </c>
      <c r="H102" s="86">
        <f>IFERROR(D102-$F102,0)</f>
        <v>0</v>
      </c>
      <c r="I102" s="109">
        <f>IFERROR(VLOOKUP($B102,ASGARIOUVENORM!$B$2:$D$99,3,0),"")</f>
        <v>0</v>
      </c>
      <c r="J102" s="30" t="str">
        <f>IF(D102+E102&gt;=$I102,"YOK","AÇIK VAR")</f>
        <v>YOK</v>
      </c>
      <c r="K102" s="86">
        <f>IFERROR(D102+E102-$I102,0)</f>
        <v>0</v>
      </c>
      <c r="L102" s="31"/>
      <c r="M102" s="127">
        <f>COUNTIFS(DOLUKADROLAR!$G$2:$G$988,B102,DOLUKADROLAR!$A$2:$A$988,"PROFESÖR")+COUNTIFS(DOLUKADROLAR!$G$2:$G$988,B102,DOLUKADROLAR!$A$2:$A$988,"DOÇENT")+COUNTIFS(DOLUKADROLAR!$G$2:$G$988,B102,DOLUKADROLAR!$A$2:$A$988,"DOKTOR ÖĞRETİM ÜYESİ")+COUNTIFS(DOLUKADROLAR!$G$2:$G$988,B102,DOLUKADROLAR!$A$2:$A$988,"DERSÖĞRETİM GÖREVLİSİ")+COUNTIFS(DOLUKADROLAR!$G$2:$G$988,B102,DOLUKADROLAR!$A$2:$A$988,"UYGÖĞRETİM GÖREVLİSİ")+COUNTIFS(DOLUKADROLAR!$G$2:$G$988,B102,DOLUKADROLAR!$A$2:$A$988,"ARAŞTIRMA GÖREVLİSİ")</f>
        <v>0</v>
      </c>
      <c r="N102" s="84">
        <f>ROUNDDOWN(((D102+E102)*2/3),0)</f>
        <v>0</v>
      </c>
      <c r="O102" s="107">
        <f>ROUNDDOWN(((D102+E102+T102+X102+AB102+AF102)*2/3),0)</f>
        <v>0</v>
      </c>
      <c r="P102" s="84">
        <f>ROUNDDOWN(((D102+E102+S102+T102+W102+X102+AA102+AB102+AE102+AF102)*2/3),0)</f>
        <v>0</v>
      </c>
      <c r="Q102" s="170">
        <f>ROUNDDOWN(((D102+E102+S102+T102+W102+X102+AA102+AB102+AE102+AF102+AW102+AZ102+BC102+BF102+AX102+BA102+BD102+BG102)*2/3),0)</f>
        <v>0</v>
      </c>
      <c r="R102" s="85">
        <f>COUNTIFS(DOLUKADROLAR!$G$2:$G$988,B102,DOLUKADROLAR!$A$2:$A$988,"PROFESÖR")</f>
        <v>0</v>
      </c>
      <c r="S102" s="86">
        <f>COUNTIFS(AKTARIM!$B$2:$B$823,B102,AKTARIM!$D$2:$D$823,"PROFESÖR")</f>
        <v>0</v>
      </c>
      <c r="T102" s="87">
        <f>COUNTIFS(ILAN!$B$2:$B$816,B102,ILAN!$D$2:$D$816,"PROFESÖR")</f>
        <v>0</v>
      </c>
      <c r="U102" s="128" t="str">
        <f>IF($R102+$T102&gt;$O102,"!","")</f>
        <v/>
      </c>
      <c r="V102" s="85">
        <f>COUNTIFS(DOLUKADROLAR!$G$2:$G$988,B102,DOLUKADROLAR!$A$2:$A$988,"DOÇENT")</f>
        <v>0</v>
      </c>
      <c r="W102" s="86">
        <f>COUNTIFS(AKTARIM!$B$2:$B$823,B102,AKTARIM!$D$2:$D$823,"DOÇENT")</f>
        <v>0</v>
      </c>
      <c r="X102" s="87">
        <f>COUNTIFS(ILAN!$B$2:$B$816,B102,ILAN!$D$2:$D$816,"DOÇENT")</f>
        <v>0</v>
      </c>
      <c r="Y102" s="128" t="str">
        <f>IF($V102+$X102&gt;$O102,"!","")</f>
        <v/>
      </c>
      <c r="Z102" s="85">
        <f>COUNTIFS(DOLUKADROLAR!$G$2:$G$988,B102,DOLUKADROLAR!$A$2:$A$988,"DOKTOR ÖĞRETİM ÜYESİ")</f>
        <v>0</v>
      </c>
      <c r="AA102" s="86">
        <f>COUNTIFS(AKTARIM!$B$2:$B$823,B102,AKTARIM!$D$2:$D$823,"DOKTOR ÖĞRETİM ÜYESİ")</f>
        <v>0</v>
      </c>
      <c r="AB102" s="87">
        <f>COUNTIFS(ILAN!$B$2:$B$816,B102,ILAN!$D$2:$D$816,"DOKTOR ÖĞRETİM ÜYESİ")</f>
        <v>0</v>
      </c>
      <c r="AC102" s="128" t="str">
        <f>IF($Z102+$AB102&gt;$O102,"!","")</f>
        <v/>
      </c>
      <c r="AD102" s="85">
        <f>COUNTIFS(DOLUKADROLAR!$G$2:$G$988,B102,DOLUKADROLAR!$A$2:$A$988,"DERSÖĞRETİM GÖREVLİSİ")</f>
        <v>0</v>
      </c>
      <c r="AE102" s="86">
        <f>COUNTIFS(AKTARIM!$B$2:$B$823,B102,AKTARIM!$D$2:$D$823,"DERSÖĞRETİM GÖREVLİSİ")</f>
        <v>0</v>
      </c>
      <c r="AF102" s="87">
        <f>COUNTIFS(ILAN!$B$2:$B$816,B102,ILAN!$D$2:$D$816,"DERSÖĞRETİM GÖREVLİSİ")</f>
        <v>0</v>
      </c>
      <c r="AG102" s="128" t="str">
        <f>IF($AD102+$AF102&gt;$O102,"!","")</f>
        <v/>
      </c>
      <c r="AH102" s="89"/>
      <c r="AI102" s="86">
        <f>COUNTIFS(DOLUKADROLAR!$G$2:$G$988,B102,DOLUKADROLAR!$A$2:$A$988,"UYGÖĞRETİM GÖREVLİSİ")</f>
        <v>0</v>
      </c>
      <c r="AJ102" s="86">
        <f>COUNTIFS(AKTARIM!$B$2:$B$823,B102,AKTARIM!$D$2:$D$823,"UYGÖĞRETİM GÖREVLİSİ")</f>
        <v>0</v>
      </c>
      <c r="AK102" s="86">
        <f>COUNTIFS(ILAN!$B$2:$B$816,B102,ILAN!$D$2:$D$816,"UYGÖĞRETİM GÖREVLİSİ")</f>
        <v>0</v>
      </c>
      <c r="AL102" s="86">
        <f>COUNTIFS(DOLUKADROLAR!$G$2:$G$988,B102,DOLUKADROLAR!$A$2:$A$988,"ARAŞTIRMA GÖREVLİSİ")</f>
        <v>0</v>
      </c>
      <c r="AM102" s="86">
        <f>COUNTIFS(AKTARIM!$B$2:$B$823,B102,AKTARIM!$D$2:$D$823,"ARAŞTIRMA GÖREVLİSİ")</f>
        <v>0</v>
      </c>
      <c r="AN102" s="86">
        <f>COUNTIFS(ILAN!$B$2:$B$816,B102,ILAN!$D$2:$D$816,"ARAŞTIRMA GÖREVLİSİ")</f>
        <v>0</v>
      </c>
      <c r="AO102" s="90"/>
      <c r="AP102" s="91">
        <f>IFERROR(VLOOKUP($B102,OGRENCISAYISI!$B$2:$F$103,2,0),"")</f>
        <v>0</v>
      </c>
      <c r="AQ102" s="91">
        <f>IFERROR(VLOOKUP($B102,OGRENCISAYISI!$B$2:$F$103,3,0),"")</f>
        <v>0</v>
      </c>
      <c r="AR102" s="91">
        <f>IFERROR(VLOOKUP($B102,OGRENCISAYISI!$B$2:$F$103,4,0),"")</f>
        <v>0</v>
      </c>
      <c r="AS102" s="91">
        <f>IFERROR(VLOOKUP($B102,OGRENCISAYISI!$B$2:$F$103,5,0),"")</f>
        <v>0</v>
      </c>
      <c r="AT102" s="92">
        <f>IFERROR(D102/AS102,0)</f>
        <v>0</v>
      </c>
      <c r="AU102" s="92">
        <f>IFERROR(M102/AS102,0)</f>
        <v>0</v>
      </c>
      <c r="AV102" s="93"/>
      <c r="AW102" s="133">
        <f>COUNTIFS(NORMDUYURU!$B$2:$B$709,B102,NORMDUYURU!$D$2:$D$709,"PROFESÖR")</f>
        <v>0</v>
      </c>
      <c r="AX102" s="165">
        <f>COUNTIFS(NORMDISITALEP!$B$2:$B$847,B102,NORMDISITALEP!$D$2:$D$847,"PROFESÖR")</f>
        <v>0</v>
      </c>
      <c r="AY102" s="134" t="str">
        <f>IF($R102+$S102+$T102+$AX102+$AW102&gt;$Q102,"!","")</f>
        <v/>
      </c>
      <c r="AZ102" s="133">
        <f>COUNTIFS(NORMDUYURU!$B$2:$B$709,B102,NORMDUYURU!$D$2:$D$709,"DOÇENT")</f>
        <v>0</v>
      </c>
      <c r="BA102" s="165">
        <f>COUNTIFS(NORMDISITALEP!$B$2:$B$847,B102,NORMDISITALEP!$D$2:$D$847,"DOÇENT")</f>
        <v>0</v>
      </c>
      <c r="BB102" s="134" t="str">
        <f>IF($V102+$W102+$X102+$BA102+$AZ102&gt;$Q102,"!","")</f>
        <v/>
      </c>
      <c r="BC102" s="133">
        <f>COUNTIFS(NORMDUYURU!$B$2:$B$709,B102,NORMDUYURU!$D$2:$D$709,"DOKTOR ÖĞRETİM ÜYESİ")</f>
        <v>0</v>
      </c>
      <c r="BD102" s="165">
        <f>COUNTIFS(NORMDISITALEP!$B$2:$B$847,B102,NORMDISITALEP!$D$2:$D$847,"DOKTOR ÖĞRETİM ÜYESİ")</f>
        <v>0</v>
      </c>
      <c r="BE102" s="134" t="str">
        <f>IF($Z102+$AA102+$AB102+$BD102+$BC102&gt;$Q102,"!","")</f>
        <v/>
      </c>
      <c r="BF102" s="133">
        <f>COUNTIFS(NORMDUYURU!$B$2:$B$709,B102,NORMDUYURU!$D$2:$D$709,"DERSÖĞRETİM GÖREVLİSİ")</f>
        <v>0</v>
      </c>
      <c r="BG102" s="165">
        <f>COUNTIFS(NORMDISITALEP!$B$2:$B$847,B102,NORMDISITALEP!$D$2:$D$847,"DERSÖĞRETİM GÖREVLİSİ")</f>
        <v>0</v>
      </c>
      <c r="BH102" s="134" t="str">
        <f>IF($AD102+$AE102+$AF102+$BG102+$BF102&gt;$Q102,"!","")</f>
        <v/>
      </c>
      <c r="BI102" s="123">
        <f>COUNTIFS(NORMDUYURU!$B$2:$B$709,B102,NORMDUYURU!$D$2:$D$709,"UYGÖĞRETİM GÖREVLİSİ")</f>
        <v>0</v>
      </c>
      <c r="BJ102" s="123">
        <f>COUNTIFS(NORMDUYURU!$B$2:$B$709,B102,NORMDUYURU!$D$2:$D$709,"ARAŞTIRMA GÖREVLİSİ")</f>
        <v>0</v>
      </c>
    </row>
    <row r="103" spans="1:62" s="5" customFormat="1" ht="124.5" customHeight="1">
      <c r="A103" s="111"/>
      <c r="B103" s="112"/>
      <c r="C103" s="113" t="s">
        <v>31</v>
      </c>
      <c r="D103" s="86">
        <f>COUNTIFS(DOLUKADROLAR!$H$2:$H$988,C103,DOLUKADROLAR!$A$2:$A$988,"PROFESÖR")+COUNTIFS(DOLUKADROLAR!$H$2:$H$988,C103,DOLUKADROLAR!$A$2:$A$988,"DOÇENT")+COUNTIFS(DOLUKADROLAR!$H$2:$H$988,C103,DOLUKADROLAR!$A$2:$A$988,"DOKTOR ÖĞRETİM ÜYESİ")</f>
        <v>0</v>
      </c>
      <c r="E103" s="86">
        <f>COUNTIFS(DOLUKADROLAR!$H$2:$H$988,C103,DOLUKADROLAR!$A$2:$A$988,"DERSÖĞRETİM GÖREVLİSİ")</f>
        <v>0</v>
      </c>
      <c r="F103" s="109" t="s">
        <v>158</v>
      </c>
      <c r="G103" s="30" t="s">
        <v>158</v>
      </c>
      <c r="H103" s="86" t="s">
        <v>158</v>
      </c>
      <c r="I103" s="109" t="s">
        <v>158</v>
      </c>
      <c r="J103" s="30" t="s">
        <v>158</v>
      </c>
      <c r="K103" s="86" t="s">
        <v>158</v>
      </c>
      <c r="L103" s="31"/>
      <c r="M103" s="127">
        <f>COUNTIFS(DOLUKADROLAR!$H$2:$H$988,C103,DOLUKADROLAR!$A$2:$A$988,"PROFESÖR")+COUNTIFS(DOLUKADROLAR!$H$2:$H$988,C103,DOLUKADROLAR!$A$2:$A$988,"DOÇENT")+COUNTIFS(DOLUKADROLAR!$H$2:$H$988,C103,DOLUKADROLAR!$A$2:$A$988,"DOKTOR ÖĞRETİM ÜYESİ")+COUNTIFS(DOLUKADROLAR!$H$2:$H$988,C103,DOLUKADROLAR!$A$2:$A$988,"DERSÖĞRETİM GÖREVLİSİ")+COUNTIFS(DOLUKADROLAR!$H$2:$H$988,C103,DOLUKADROLAR!$A$2:$A$988,"UYGÖĞRETİM GÖREVLİSİ")+COUNTIFS(DOLUKADROLAR!$H$2:$H$988,C103,DOLUKADROLAR!$A$2:$A$988,"ARAŞTIRMA GÖREVLİSİ")</f>
        <v>0</v>
      </c>
      <c r="N103" s="84" t="s">
        <v>158</v>
      </c>
      <c r="O103" s="107" t="s">
        <v>158</v>
      </c>
      <c r="P103" s="84" t="s">
        <v>158</v>
      </c>
      <c r="Q103" s="171" t="s">
        <v>158</v>
      </c>
      <c r="R103" s="85">
        <f>COUNTIFS(DOLUKADROLAR!$H$2:$H$988,C103,DOLUKADROLAR!$A$2:$A$988,"PROFESÖR")</f>
        <v>0</v>
      </c>
      <c r="S103" s="86">
        <f>COUNTIFS(AKTARIM!$C$2:$C$823,C103,AKTARIM!$D$2:$D$823,"PROFESÖR")</f>
        <v>0</v>
      </c>
      <c r="T103" s="87">
        <f>COUNTIFS(ILAN!$C$2:$C$816,C103,ILAN!$D$2:$D$816,"PROFESÖR")</f>
        <v>0</v>
      </c>
      <c r="U103" s="94" t="s">
        <v>158</v>
      </c>
      <c r="V103" s="85">
        <f>COUNTIFS(DOLUKADROLAR!$H$2:$H$988,C103,DOLUKADROLAR!$A$2:$A$988,"DOÇENT")</f>
        <v>0</v>
      </c>
      <c r="W103" s="86">
        <f>COUNTIFS(AKTARIM!$C$2:$C$823,C103,AKTARIM!$D$2:$D$823,"DOÇENT")</f>
        <v>0</v>
      </c>
      <c r="X103" s="87">
        <f>COUNTIFS(ILAN!$C$2:$C$816,C103,ILAN!$D$2:$D$816,"DOÇENT")</f>
        <v>0</v>
      </c>
      <c r="Y103" s="94" t="s">
        <v>158</v>
      </c>
      <c r="Z103" s="85">
        <f>COUNTIFS(DOLUKADROLAR!$H$2:$H$988,C103,DOLUKADROLAR!$A$2:$A$988,"DOKTOR ÖĞRETİM ÜYESİ")</f>
        <v>0</v>
      </c>
      <c r="AA103" s="86">
        <f>COUNTIFS(AKTARIM!$C$2:$C$823,C103,AKTARIM!$D$2:$D$823,"DOKTOR ÖĞRETİM ÜYESİ")</f>
        <v>0</v>
      </c>
      <c r="AB103" s="87">
        <f>COUNTIFS(ILAN!$C$2:$C$816,C103,ILAN!$D$2:$D$816,"DOKTOR ÖĞRETİM ÜYESİ")</f>
        <v>0</v>
      </c>
      <c r="AC103" s="94" t="s">
        <v>158</v>
      </c>
      <c r="AD103" s="85">
        <f>COUNTIFS(DOLUKADROLAR!$H$2:$H$988,C103,DOLUKADROLAR!$A$2:$A$988,"DERSÖĞRETİM GÖREVLİSİ")</f>
        <v>0</v>
      </c>
      <c r="AE103" s="86">
        <f>COUNTIFS(AKTARIM!$C$2:$C$823,C103,AKTARIM!$D$2:$D$823,"DERSÖĞRETİM GÖREVLİSİ")</f>
        <v>0</v>
      </c>
      <c r="AF103" s="87">
        <f>COUNTIFS(ILAN!$C$2:$C$816,C103,ILAN!$D$2:$D$816,"DERSÖĞRETİM GÖREVLİSİ")</f>
        <v>0</v>
      </c>
      <c r="AG103" s="94" t="s">
        <v>158</v>
      </c>
      <c r="AH103" s="89"/>
      <c r="AI103" s="86">
        <f>COUNTIFS(DOLUKADROLAR!$H$2:$H$988,C103,DOLUKADROLAR!$A$2:$A$988,"UYGÖĞRETİM GÖREVLİSİ")</f>
        <v>0</v>
      </c>
      <c r="AJ103" s="86">
        <f>COUNTIFS(AKTARIM!$C$2:$C$823,C103,AKTARIM!$D$2:$D$823,"UYGÖĞRETİM GÖREVLİSİ")</f>
        <v>0</v>
      </c>
      <c r="AK103" s="86">
        <f>COUNTIFS(ILAN!$C$2:$C$816,C103,ILAN!$D$2:$D$816,"UYGÖĞRETİM GÖREVLİSİ")</f>
        <v>0</v>
      </c>
      <c r="AL103" s="86">
        <f>COUNTIFS(DOLUKADROLAR!$H$2:$H$988,C103,DOLUKADROLAR!$A$2:$A$988,"ARAŞTIRMA GÖREVLİSİ")</f>
        <v>0</v>
      </c>
      <c r="AM103" s="86">
        <f>COUNTIFS(AKTARIM!$C$2:$C$823,C103,AKTARIM!$D$2:$D$823,"ARAŞTIRMA GÖREVLİSİ")</f>
        <v>0</v>
      </c>
      <c r="AN103" s="86">
        <f>COUNTIFS(ILAN!$C$2:$C$816,C103,ILAN!$D$2:$D$816,"ARAŞTIRMA GÖREVLİSİ")</f>
        <v>0</v>
      </c>
      <c r="AO103" s="90"/>
      <c r="AP103" s="91" t="s">
        <v>158</v>
      </c>
      <c r="AQ103" s="91" t="s">
        <v>158</v>
      </c>
      <c r="AR103" s="91" t="s">
        <v>158</v>
      </c>
      <c r="AS103" s="91" t="s">
        <v>158</v>
      </c>
      <c r="AT103" s="92" t="s">
        <v>158</v>
      </c>
      <c r="AU103" s="92" t="s">
        <v>158</v>
      </c>
      <c r="AV103" s="93"/>
      <c r="AW103" s="133">
        <f>COUNTIFS(NORMDUYURU!$C$2:$C$709,C103,NORMDUYURU!$D$2:$D$709,"PROFESÖR")</f>
        <v>0</v>
      </c>
      <c r="AX103" s="165">
        <f>COUNTIFS(NORMDISITALEP!$C$2:$C$847,C103,NORMDISITALEP!$D$2:$D$847,"PROFESÖR")</f>
        <v>0</v>
      </c>
      <c r="AY103" s="135" t="s">
        <v>158</v>
      </c>
      <c r="AZ103" s="133">
        <f>COUNTIFS(NORMDUYURU!$C$2:$C$709,C103,NORMDUYURU!$D$2:$D$709,"DOÇENT")</f>
        <v>0</v>
      </c>
      <c r="BA103" s="165">
        <f>COUNTIFS(NORMDISITALEP!$C$2:$C$847,C103,NORMDISITALEP!$D$2:$D$847,"DOÇENT")</f>
        <v>0</v>
      </c>
      <c r="BB103" s="135" t="s">
        <v>158</v>
      </c>
      <c r="BC103" s="133">
        <f>COUNTIFS(NORMDUYURU!$C$2:$C$709,C103,NORMDUYURU!$D$2:$D$709,"DOKTOR ÖĞRETİM ÜYESİ")</f>
        <v>0</v>
      </c>
      <c r="BD103" s="165">
        <f>COUNTIFS(NORMDISITALEP!$C$2:$C$847,C103,NORMDISITALEP!$D$2:$D$847,"DOKTOR ÖĞRETİM ÜYESİ")</f>
        <v>0</v>
      </c>
      <c r="BE103" s="135" t="s">
        <v>158</v>
      </c>
      <c r="BF103" s="133">
        <f>COUNTIFS(NORMDUYURU!$C$2:$C$709,C103,NORMDUYURU!$D$2:$D$709,"DERSÖĞRETİM GÖREVLİSİ")</f>
        <v>0</v>
      </c>
      <c r="BG103" s="165">
        <f>COUNTIFS(NORMDISITALEP!$C$2:$C$847,C103,NORMDISITALEP!$D$2:$D$847,"DERSÖĞRETİM GÖREVLİSİ")</f>
        <v>0</v>
      </c>
      <c r="BH103" s="135" t="s">
        <v>158</v>
      </c>
      <c r="BI103" s="123">
        <f>COUNTIFS(NORMDUYURU!$C$2:$C$709,C103,NORMDUYURU!$D$2:$D$709,"UYGÖĞRETİM GÖREVLİSİ")</f>
        <v>0</v>
      </c>
      <c r="BJ103" s="123">
        <f>COUNTIFS(NORMDUYURU!$C$2:$C$709,C103,NORMDUYURU!$D$2:$D$709,"ARAŞTIRMA GÖREVLİSİ")</f>
        <v>0</v>
      </c>
    </row>
    <row r="104" spans="1:62" s="5" customFormat="1" ht="124.5" customHeight="1">
      <c r="A104" s="111"/>
      <c r="B104" s="112"/>
      <c r="C104" s="113" t="s">
        <v>32</v>
      </c>
      <c r="D104" s="86">
        <f>COUNTIFS(DOLUKADROLAR!$H$2:$H$988,C104,DOLUKADROLAR!$A$2:$A$988,"PROFESÖR")+COUNTIFS(DOLUKADROLAR!$H$2:$H$988,C104,DOLUKADROLAR!$A$2:$A$988,"DOÇENT")+COUNTIFS(DOLUKADROLAR!$H$2:$H$988,C104,DOLUKADROLAR!$A$2:$A$988,"DOKTOR ÖĞRETİM ÜYESİ")</f>
        <v>0</v>
      </c>
      <c r="E104" s="86">
        <f>COUNTIFS(DOLUKADROLAR!$H$2:$H$988,C104,DOLUKADROLAR!$A$2:$A$988,"DERSÖĞRETİM GÖREVLİSİ")</f>
        <v>0</v>
      </c>
      <c r="F104" s="109" t="s">
        <v>158</v>
      </c>
      <c r="G104" s="30" t="s">
        <v>158</v>
      </c>
      <c r="H104" s="86" t="s">
        <v>158</v>
      </c>
      <c r="I104" s="109" t="s">
        <v>158</v>
      </c>
      <c r="J104" s="30" t="s">
        <v>158</v>
      </c>
      <c r="K104" s="86" t="s">
        <v>158</v>
      </c>
      <c r="L104" s="31"/>
      <c r="M104" s="127">
        <f>COUNTIFS(DOLUKADROLAR!$H$2:$H$988,C104,DOLUKADROLAR!$A$2:$A$988,"PROFESÖR")+COUNTIFS(DOLUKADROLAR!$H$2:$H$988,C104,DOLUKADROLAR!$A$2:$A$988,"DOÇENT")+COUNTIFS(DOLUKADROLAR!$H$2:$H$988,C104,DOLUKADROLAR!$A$2:$A$988,"DOKTOR ÖĞRETİM ÜYESİ")+COUNTIFS(DOLUKADROLAR!$H$2:$H$988,C104,DOLUKADROLAR!$A$2:$A$988,"DERSÖĞRETİM GÖREVLİSİ")+COUNTIFS(DOLUKADROLAR!$H$2:$H$988,C104,DOLUKADROLAR!$A$2:$A$988,"UYGÖĞRETİM GÖREVLİSİ")+COUNTIFS(DOLUKADROLAR!$H$2:$H$988,C104,DOLUKADROLAR!$A$2:$A$988,"ARAŞTIRMA GÖREVLİSİ")</f>
        <v>0</v>
      </c>
      <c r="N104" s="84" t="s">
        <v>158</v>
      </c>
      <c r="O104" s="107" t="s">
        <v>158</v>
      </c>
      <c r="P104" s="84" t="s">
        <v>158</v>
      </c>
      <c r="Q104" s="171" t="s">
        <v>158</v>
      </c>
      <c r="R104" s="85">
        <f>COUNTIFS(DOLUKADROLAR!$H$2:$H$988,C104,DOLUKADROLAR!$A$2:$A$988,"PROFESÖR")</f>
        <v>0</v>
      </c>
      <c r="S104" s="86">
        <f>COUNTIFS(AKTARIM!$C$2:$C$823,C104,AKTARIM!$D$2:$D$823,"PROFESÖR")</f>
        <v>0</v>
      </c>
      <c r="T104" s="87">
        <f>COUNTIFS(ILAN!$C$2:$C$816,C104,ILAN!$D$2:$D$816,"PROFESÖR")</f>
        <v>0</v>
      </c>
      <c r="U104" s="94" t="s">
        <v>158</v>
      </c>
      <c r="V104" s="85">
        <f>COUNTIFS(DOLUKADROLAR!$H$2:$H$988,C104,DOLUKADROLAR!$A$2:$A$988,"DOÇENT")</f>
        <v>0</v>
      </c>
      <c r="W104" s="86">
        <f>COUNTIFS(AKTARIM!$C$2:$C$823,C104,AKTARIM!$D$2:$D$823,"DOÇENT")</f>
        <v>0</v>
      </c>
      <c r="X104" s="87">
        <f>COUNTIFS(ILAN!$C$2:$C$816,C104,ILAN!$D$2:$D$816,"DOÇENT")</f>
        <v>0</v>
      </c>
      <c r="Y104" s="94" t="s">
        <v>158</v>
      </c>
      <c r="Z104" s="85">
        <f>COUNTIFS(DOLUKADROLAR!$H$2:$H$988,C104,DOLUKADROLAR!$A$2:$A$988,"DOKTOR ÖĞRETİM ÜYESİ")</f>
        <v>0</v>
      </c>
      <c r="AA104" s="86">
        <f>COUNTIFS(AKTARIM!$C$2:$C$823,C104,AKTARIM!$D$2:$D$823,"DOKTOR ÖĞRETİM ÜYESİ")</f>
        <v>0</v>
      </c>
      <c r="AB104" s="87">
        <f>COUNTIFS(ILAN!$C$2:$C$816,C104,ILAN!$D$2:$D$816,"DOKTOR ÖĞRETİM ÜYESİ")</f>
        <v>0</v>
      </c>
      <c r="AC104" s="94" t="s">
        <v>158</v>
      </c>
      <c r="AD104" s="85">
        <f>COUNTIFS(DOLUKADROLAR!$H$2:$H$988,C104,DOLUKADROLAR!$A$2:$A$988,"DERSÖĞRETİM GÖREVLİSİ")</f>
        <v>0</v>
      </c>
      <c r="AE104" s="86">
        <f>COUNTIFS(AKTARIM!$C$2:$C$823,C104,AKTARIM!$D$2:$D$823,"DERSÖĞRETİM GÖREVLİSİ")</f>
        <v>0</v>
      </c>
      <c r="AF104" s="87">
        <f>COUNTIFS(ILAN!$C$2:$C$816,C104,ILAN!$D$2:$D$816,"DERSÖĞRETİM GÖREVLİSİ")</f>
        <v>0</v>
      </c>
      <c r="AG104" s="94" t="s">
        <v>158</v>
      </c>
      <c r="AH104" s="89"/>
      <c r="AI104" s="86">
        <f>COUNTIFS(DOLUKADROLAR!$H$2:$H$988,C104,DOLUKADROLAR!$A$2:$A$988,"UYGÖĞRETİM GÖREVLİSİ")</f>
        <v>0</v>
      </c>
      <c r="AJ104" s="86">
        <f>COUNTIFS(AKTARIM!$C$2:$C$823,C104,AKTARIM!$D$2:$D$823,"UYGÖĞRETİM GÖREVLİSİ")</f>
        <v>0</v>
      </c>
      <c r="AK104" s="86">
        <f>COUNTIFS(ILAN!$C$2:$C$816,C104,ILAN!$D$2:$D$816,"UYGÖĞRETİM GÖREVLİSİ")</f>
        <v>0</v>
      </c>
      <c r="AL104" s="86">
        <f>COUNTIFS(DOLUKADROLAR!$H$2:$H$988,C104,DOLUKADROLAR!$A$2:$A$988,"ARAŞTIRMA GÖREVLİSİ")</f>
        <v>0</v>
      </c>
      <c r="AM104" s="86">
        <f>COUNTIFS(AKTARIM!$C$2:$C$823,C104,AKTARIM!$D$2:$D$823,"ARAŞTIRMA GÖREVLİSİ")</f>
        <v>0</v>
      </c>
      <c r="AN104" s="86">
        <f>COUNTIFS(ILAN!$C$2:$C$816,C104,ILAN!$D$2:$D$816,"ARAŞTIRMA GÖREVLİSİ")</f>
        <v>0</v>
      </c>
      <c r="AO104" s="90"/>
      <c r="AP104" s="91" t="s">
        <v>158</v>
      </c>
      <c r="AQ104" s="91" t="s">
        <v>158</v>
      </c>
      <c r="AR104" s="91" t="s">
        <v>158</v>
      </c>
      <c r="AS104" s="91" t="s">
        <v>158</v>
      </c>
      <c r="AT104" s="92" t="s">
        <v>158</v>
      </c>
      <c r="AU104" s="92" t="s">
        <v>158</v>
      </c>
      <c r="AV104" s="93"/>
      <c r="AW104" s="133">
        <f>COUNTIFS(NORMDUYURU!$C$2:$C$709,C104,NORMDUYURU!$D$2:$D$709,"PROFESÖR")</f>
        <v>0</v>
      </c>
      <c r="AX104" s="165">
        <f>COUNTIFS(NORMDISITALEP!$C$2:$C$847,C104,NORMDISITALEP!$D$2:$D$847,"PROFESÖR")</f>
        <v>0</v>
      </c>
      <c r="AY104" s="135" t="s">
        <v>158</v>
      </c>
      <c r="AZ104" s="133">
        <f>COUNTIFS(NORMDUYURU!$C$2:$C$709,C104,NORMDUYURU!$D$2:$D$709,"DOÇENT")</f>
        <v>0</v>
      </c>
      <c r="BA104" s="165">
        <f>COUNTIFS(NORMDISITALEP!$C$2:$C$847,C104,NORMDISITALEP!$D$2:$D$847,"DOÇENT")</f>
        <v>0</v>
      </c>
      <c r="BB104" s="135" t="s">
        <v>158</v>
      </c>
      <c r="BC104" s="133">
        <f>COUNTIFS(NORMDUYURU!$C$2:$C$709,C104,NORMDUYURU!$D$2:$D$709,"DOKTOR ÖĞRETİM ÜYESİ")</f>
        <v>0</v>
      </c>
      <c r="BD104" s="165">
        <f>COUNTIFS(NORMDISITALEP!$C$2:$C$847,C104,NORMDISITALEP!$D$2:$D$847,"DOKTOR ÖĞRETİM ÜYESİ")</f>
        <v>0</v>
      </c>
      <c r="BE104" s="135" t="s">
        <v>158</v>
      </c>
      <c r="BF104" s="133">
        <f>COUNTIFS(NORMDUYURU!$C$2:$C$709,C104,NORMDUYURU!$D$2:$D$709,"DERSÖĞRETİM GÖREVLİSİ")</f>
        <v>0</v>
      </c>
      <c r="BG104" s="165">
        <f>COUNTIFS(NORMDISITALEP!$C$2:$C$847,C104,NORMDISITALEP!$D$2:$D$847,"DERSÖĞRETİM GÖREVLİSİ")</f>
        <v>0</v>
      </c>
      <c r="BH104" s="135" t="s">
        <v>158</v>
      </c>
      <c r="BI104" s="123">
        <f>COUNTIFS(NORMDUYURU!$C$2:$C$709,C104,NORMDUYURU!$D$2:$D$709,"UYGÖĞRETİM GÖREVLİSİ")</f>
        <v>0</v>
      </c>
      <c r="BJ104" s="123">
        <f>COUNTIFS(NORMDUYURU!$C$2:$C$709,C104,NORMDUYURU!$D$2:$D$709,"ARAŞTIRMA GÖREVLİSİ")</f>
        <v>0</v>
      </c>
    </row>
    <row r="105" spans="1:62" s="5" customFormat="1" ht="124.5" customHeight="1">
      <c r="A105" s="111"/>
      <c r="B105" s="112"/>
      <c r="C105" s="113" t="s">
        <v>87</v>
      </c>
      <c r="D105" s="86">
        <f>COUNTIFS(DOLUKADROLAR!$H$2:$H$988,C105,DOLUKADROLAR!$A$2:$A$988,"PROFESÖR")+COUNTIFS(DOLUKADROLAR!$H$2:$H$988,C105,DOLUKADROLAR!$A$2:$A$988,"DOÇENT")+COUNTIFS(DOLUKADROLAR!$H$2:$H$988,C105,DOLUKADROLAR!$A$2:$A$988,"DOKTOR ÖĞRETİM ÜYESİ")</f>
        <v>0</v>
      </c>
      <c r="E105" s="86">
        <f>COUNTIFS(DOLUKADROLAR!$H$2:$H$988,C105,DOLUKADROLAR!$A$2:$A$988,"DERSÖĞRETİM GÖREVLİSİ")</f>
        <v>0</v>
      </c>
      <c r="F105" s="109" t="s">
        <v>158</v>
      </c>
      <c r="G105" s="30" t="s">
        <v>158</v>
      </c>
      <c r="H105" s="86" t="s">
        <v>158</v>
      </c>
      <c r="I105" s="109" t="s">
        <v>158</v>
      </c>
      <c r="J105" s="30" t="s">
        <v>158</v>
      </c>
      <c r="K105" s="86" t="s">
        <v>158</v>
      </c>
      <c r="L105" s="31"/>
      <c r="M105" s="127">
        <f>COUNTIFS(DOLUKADROLAR!$H$2:$H$988,C105,DOLUKADROLAR!$A$2:$A$988,"PROFESÖR")+COUNTIFS(DOLUKADROLAR!$H$2:$H$988,C105,DOLUKADROLAR!$A$2:$A$988,"DOÇENT")+COUNTIFS(DOLUKADROLAR!$H$2:$H$988,C105,DOLUKADROLAR!$A$2:$A$988,"DOKTOR ÖĞRETİM ÜYESİ")+COUNTIFS(DOLUKADROLAR!$H$2:$H$988,C105,DOLUKADROLAR!$A$2:$A$988,"DERSÖĞRETİM GÖREVLİSİ")+COUNTIFS(DOLUKADROLAR!$H$2:$H$988,C105,DOLUKADROLAR!$A$2:$A$988,"UYGÖĞRETİM GÖREVLİSİ")+COUNTIFS(DOLUKADROLAR!$H$2:$H$988,C105,DOLUKADROLAR!$A$2:$A$988,"ARAŞTIRMA GÖREVLİSİ")</f>
        <v>0</v>
      </c>
      <c r="N105" s="84" t="s">
        <v>158</v>
      </c>
      <c r="O105" s="107" t="s">
        <v>158</v>
      </c>
      <c r="P105" s="84" t="s">
        <v>158</v>
      </c>
      <c r="Q105" s="171" t="s">
        <v>158</v>
      </c>
      <c r="R105" s="85">
        <f>COUNTIFS(DOLUKADROLAR!$H$2:$H$988,C105,DOLUKADROLAR!$A$2:$A$988,"PROFESÖR")</f>
        <v>0</v>
      </c>
      <c r="S105" s="86">
        <f>COUNTIFS(AKTARIM!$C$2:$C$823,C105,AKTARIM!$D$2:$D$823,"PROFESÖR")</f>
        <v>0</v>
      </c>
      <c r="T105" s="87">
        <f>COUNTIFS(ILAN!$C$2:$C$816,C105,ILAN!$D$2:$D$816,"PROFESÖR")</f>
        <v>0</v>
      </c>
      <c r="U105" s="94" t="s">
        <v>158</v>
      </c>
      <c r="V105" s="85">
        <f>COUNTIFS(DOLUKADROLAR!$H$2:$H$988,C105,DOLUKADROLAR!$A$2:$A$988,"DOÇENT")</f>
        <v>0</v>
      </c>
      <c r="W105" s="86">
        <f>COUNTIFS(AKTARIM!$C$2:$C$823,C105,AKTARIM!$D$2:$D$823,"DOÇENT")</f>
        <v>0</v>
      </c>
      <c r="X105" s="87">
        <f>COUNTIFS(ILAN!$C$2:$C$816,C105,ILAN!$D$2:$D$816,"DOÇENT")</f>
        <v>0</v>
      </c>
      <c r="Y105" s="94" t="s">
        <v>158</v>
      </c>
      <c r="Z105" s="85">
        <f>COUNTIFS(DOLUKADROLAR!$H$2:$H$988,C105,DOLUKADROLAR!$A$2:$A$988,"DOKTOR ÖĞRETİM ÜYESİ")</f>
        <v>0</v>
      </c>
      <c r="AA105" s="86">
        <f>COUNTIFS(AKTARIM!$C$2:$C$823,C105,AKTARIM!$D$2:$D$823,"DOKTOR ÖĞRETİM ÜYESİ")</f>
        <v>0</v>
      </c>
      <c r="AB105" s="87">
        <f>COUNTIFS(ILAN!$C$2:$C$816,C105,ILAN!$D$2:$D$816,"DOKTOR ÖĞRETİM ÜYESİ")</f>
        <v>0</v>
      </c>
      <c r="AC105" s="94" t="s">
        <v>158</v>
      </c>
      <c r="AD105" s="85">
        <f>COUNTIFS(DOLUKADROLAR!$H$2:$H$988,C105,DOLUKADROLAR!$A$2:$A$988,"DERSÖĞRETİM GÖREVLİSİ")</f>
        <v>0</v>
      </c>
      <c r="AE105" s="86">
        <f>COUNTIFS(AKTARIM!$C$2:$C$823,C105,AKTARIM!$D$2:$D$823,"DERSÖĞRETİM GÖREVLİSİ")</f>
        <v>0</v>
      </c>
      <c r="AF105" s="87">
        <f>COUNTIFS(ILAN!$C$2:$C$816,C105,ILAN!$D$2:$D$816,"DERSÖĞRETİM GÖREVLİSİ")</f>
        <v>0</v>
      </c>
      <c r="AG105" s="94" t="s">
        <v>158</v>
      </c>
      <c r="AH105" s="89"/>
      <c r="AI105" s="86">
        <f>COUNTIFS(DOLUKADROLAR!$H$2:$H$988,C105,DOLUKADROLAR!$A$2:$A$988,"UYGÖĞRETİM GÖREVLİSİ")</f>
        <v>0</v>
      </c>
      <c r="AJ105" s="86">
        <f>COUNTIFS(AKTARIM!$C$2:$C$823,C105,AKTARIM!$D$2:$D$823,"UYGÖĞRETİM GÖREVLİSİ")</f>
        <v>0</v>
      </c>
      <c r="AK105" s="86">
        <f>COUNTIFS(ILAN!$C$2:$C$816,C105,ILAN!$D$2:$D$816,"UYGÖĞRETİM GÖREVLİSİ")</f>
        <v>0</v>
      </c>
      <c r="AL105" s="86">
        <f>COUNTIFS(DOLUKADROLAR!$H$2:$H$988,C105,DOLUKADROLAR!$A$2:$A$988,"ARAŞTIRMA GÖREVLİSİ")</f>
        <v>0</v>
      </c>
      <c r="AM105" s="86">
        <f>COUNTIFS(AKTARIM!$C$2:$C$823,C105,AKTARIM!$D$2:$D$823,"ARAŞTIRMA GÖREVLİSİ")</f>
        <v>0</v>
      </c>
      <c r="AN105" s="86">
        <f>COUNTIFS(ILAN!$C$2:$C$816,C105,ILAN!$D$2:$D$816,"ARAŞTIRMA GÖREVLİSİ")</f>
        <v>0</v>
      </c>
      <c r="AO105" s="90"/>
      <c r="AP105" s="91" t="s">
        <v>158</v>
      </c>
      <c r="AQ105" s="91" t="s">
        <v>158</v>
      </c>
      <c r="AR105" s="91" t="s">
        <v>158</v>
      </c>
      <c r="AS105" s="91" t="s">
        <v>158</v>
      </c>
      <c r="AT105" s="92" t="s">
        <v>158</v>
      </c>
      <c r="AU105" s="92" t="s">
        <v>158</v>
      </c>
      <c r="AV105" s="93"/>
      <c r="AW105" s="133">
        <f>COUNTIFS(NORMDUYURU!$C$2:$C$709,C105,NORMDUYURU!$D$2:$D$709,"PROFESÖR")</f>
        <v>0</v>
      </c>
      <c r="AX105" s="165">
        <f>COUNTIFS(NORMDISITALEP!$C$2:$C$847,C105,NORMDISITALEP!$D$2:$D$847,"PROFESÖR")</f>
        <v>0</v>
      </c>
      <c r="AY105" s="135" t="s">
        <v>158</v>
      </c>
      <c r="AZ105" s="133">
        <f>COUNTIFS(NORMDUYURU!$C$2:$C$709,C105,NORMDUYURU!$D$2:$D$709,"DOÇENT")</f>
        <v>0</v>
      </c>
      <c r="BA105" s="165">
        <f>COUNTIFS(NORMDISITALEP!$C$2:$C$847,C105,NORMDISITALEP!$D$2:$D$847,"DOÇENT")</f>
        <v>0</v>
      </c>
      <c r="BB105" s="135" t="s">
        <v>158</v>
      </c>
      <c r="BC105" s="133">
        <f>COUNTIFS(NORMDUYURU!$C$2:$C$709,C105,NORMDUYURU!$D$2:$D$709,"DOKTOR ÖĞRETİM ÜYESİ")</f>
        <v>0</v>
      </c>
      <c r="BD105" s="165">
        <f>COUNTIFS(NORMDISITALEP!$C$2:$C$847,C105,NORMDISITALEP!$D$2:$D$847,"DOKTOR ÖĞRETİM ÜYESİ")</f>
        <v>0</v>
      </c>
      <c r="BE105" s="135" t="s">
        <v>158</v>
      </c>
      <c r="BF105" s="133">
        <f>COUNTIFS(NORMDUYURU!$C$2:$C$709,C105,NORMDUYURU!$D$2:$D$709,"DERSÖĞRETİM GÖREVLİSİ")</f>
        <v>0</v>
      </c>
      <c r="BG105" s="165">
        <f>COUNTIFS(NORMDISITALEP!$C$2:$C$847,C105,NORMDISITALEP!$D$2:$D$847,"DERSÖĞRETİM GÖREVLİSİ")</f>
        <v>0</v>
      </c>
      <c r="BH105" s="135" t="s">
        <v>158</v>
      </c>
      <c r="BI105" s="123">
        <f>COUNTIFS(NORMDUYURU!$C$2:$C$709,C105,NORMDUYURU!$D$2:$D$709,"UYGÖĞRETİM GÖREVLİSİ")</f>
        <v>0</v>
      </c>
      <c r="BJ105" s="123">
        <f>COUNTIFS(NORMDUYURU!$C$2:$C$709,C105,NORMDUYURU!$D$2:$D$709,"ARAŞTIRMA GÖREVLİSİ")</f>
        <v>0</v>
      </c>
    </row>
    <row r="106" spans="1:62" s="5" customFormat="1" ht="124.5" customHeight="1">
      <c r="A106" s="111"/>
      <c r="B106" s="112"/>
      <c r="C106" s="113" t="s">
        <v>106</v>
      </c>
      <c r="D106" s="86">
        <f>COUNTIFS(DOLUKADROLAR!$H$2:$H$988,C106,DOLUKADROLAR!$A$2:$A$988,"PROFESÖR")+COUNTIFS(DOLUKADROLAR!$H$2:$H$988,C106,DOLUKADROLAR!$A$2:$A$988,"DOÇENT")+COUNTIFS(DOLUKADROLAR!$H$2:$H$988,C106,DOLUKADROLAR!$A$2:$A$988,"DOKTOR ÖĞRETİM ÜYESİ")</f>
        <v>0</v>
      </c>
      <c r="E106" s="86">
        <f>COUNTIFS(DOLUKADROLAR!$H$2:$H$988,C106,DOLUKADROLAR!$A$2:$A$988,"DERSÖĞRETİM GÖREVLİSİ")</f>
        <v>0</v>
      </c>
      <c r="F106" s="109" t="s">
        <v>158</v>
      </c>
      <c r="G106" s="30" t="s">
        <v>158</v>
      </c>
      <c r="H106" s="86" t="s">
        <v>158</v>
      </c>
      <c r="I106" s="109" t="s">
        <v>158</v>
      </c>
      <c r="J106" s="30" t="s">
        <v>158</v>
      </c>
      <c r="K106" s="86" t="s">
        <v>158</v>
      </c>
      <c r="L106" s="31"/>
      <c r="M106" s="127">
        <f>COUNTIFS(DOLUKADROLAR!$H$2:$H$988,C106,DOLUKADROLAR!$A$2:$A$988,"PROFESÖR")+COUNTIFS(DOLUKADROLAR!$H$2:$H$988,C106,DOLUKADROLAR!$A$2:$A$988,"DOÇENT")+COUNTIFS(DOLUKADROLAR!$H$2:$H$988,C106,DOLUKADROLAR!$A$2:$A$988,"DOKTOR ÖĞRETİM ÜYESİ")+COUNTIFS(DOLUKADROLAR!$H$2:$H$988,C106,DOLUKADROLAR!$A$2:$A$988,"DERSÖĞRETİM GÖREVLİSİ")+COUNTIFS(DOLUKADROLAR!$H$2:$H$988,C106,DOLUKADROLAR!$A$2:$A$988,"UYGÖĞRETİM GÖREVLİSİ")+COUNTIFS(DOLUKADROLAR!$H$2:$H$988,C106,DOLUKADROLAR!$A$2:$A$988,"ARAŞTIRMA GÖREVLİSİ")</f>
        <v>0</v>
      </c>
      <c r="N106" s="84" t="s">
        <v>158</v>
      </c>
      <c r="O106" s="107" t="s">
        <v>158</v>
      </c>
      <c r="P106" s="84" t="s">
        <v>158</v>
      </c>
      <c r="Q106" s="171" t="s">
        <v>158</v>
      </c>
      <c r="R106" s="85">
        <f>COUNTIFS(DOLUKADROLAR!$H$2:$H$988,C106,DOLUKADROLAR!$A$2:$A$988,"PROFESÖR")</f>
        <v>0</v>
      </c>
      <c r="S106" s="86">
        <f>COUNTIFS(AKTARIM!$C$2:$C$823,C106,AKTARIM!$D$2:$D$823,"PROFESÖR")</f>
        <v>0</v>
      </c>
      <c r="T106" s="87">
        <f>COUNTIFS(ILAN!$C$2:$C$816,C106,ILAN!$D$2:$D$816,"PROFESÖR")</f>
        <v>0</v>
      </c>
      <c r="U106" s="94" t="s">
        <v>158</v>
      </c>
      <c r="V106" s="85">
        <f>COUNTIFS(DOLUKADROLAR!$H$2:$H$988,C106,DOLUKADROLAR!$A$2:$A$988,"DOÇENT")</f>
        <v>0</v>
      </c>
      <c r="W106" s="86">
        <f>COUNTIFS(AKTARIM!$C$2:$C$823,C106,AKTARIM!$D$2:$D$823,"DOÇENT")</f>
        <v>0</v>
      </c>
      <c r="X106" s="87">
        <f>COUNTIFS(ILAN!$C$2:$C$816,C106,ILAN!$D$2:$D$816,"DOÇENT")</f>
        <v>0</v>
      </c>
      <c r="Y106" s="94" t="s">
        <v>158</v>
      </c>
      <c r="Z106" s="85">
        <f>COUNTIFS(DOLUKADROLAR!$H$2:$H$988,C106,DOLUKADROLAR!$A$2:$A$988,"DOKTOR ÖĞRETİM ÜYESİ")</f>
        <v>0</v>
      </c>
      <c r="AA106" s="86">
        <f>COUNTIFS(AKTARIM!$C$2:$C$823,C106,AKTARIM!$D$2:$D$823,"DOKTOR ÖĞRETİM ÜYESİ")</f>
        <v>0</v>
      </c>
      <c r="AB106" s="87">
        <f>COUNTIFS(ILAN!$C$2:$C$816,C106,ILAN!$D$2:$D$816,"DOKTOR ÖĞRETİM ÜYESİ")</f>
        <v>0</v>
      </c>
      <c r="AC106" s="94" t="s">
        <v>158</v>
      </c>
      <c r="AD106" s="85">
        <f>COUNTIFS(DOLUKADROLAR!$H$2:$H$988,C106,DOLUKADROLAR!$A$2:$A$988,"DERSÖĞRETİM GÖREVLİSİ")</f>
        <v>0</v>
      </c>
      <c r="AE106" s="86">
        <f>COUNTIFS(AKTARIM!$C$2:$C$823,C106,AKTARIM!$D$2:$D$823,"DERSÖĞRETİM GÖREVLİSİ")</f>
        <v>0</v>
      </c>
      <c r="AF106" s="87">
        <f>COUNTIFS(ILAN!$C$2:$C$816,C106,ILAN!$D$2:$D$816,"DERSÖĞRETİM GÖREVLİSİ")</f>
        <v>0</v>
      </c>
      <c r="AG106" s="94" t="s">
        <v>158</v>
      </c>
      <c r="AH106" s="89"/>
      <c r="AI106" s="86">
        <f>COUNTIFS(DOLUKADROLAR!$H$2:$H$988,C106,DOLUKADROLAR!$A$2:$A$988,"UYGÖĞRETİM GÖREVLİSİ")</f>
        <v>0</v>
      </c>
      <c r="AJ106" s="86">
        <f>COUNTIFS(AKTARIM!$C$2:$C$823,C106,AKTARIM!$D$2:$D$823,"UYGÖĞRETİM GÖREVLİSİ")</f>
        <v>0</v>
      </c>
      <c r="AK106" s="86">
        <f>COUNTIFS(ILAN!$C$2:$C$816,C106,ILAN!$D$2:$D$816,"UYGÖĞRETİM GÖREVLİSİ")</f>
        <v>0</v>
      </c>
      <c r="AL106" s="86">
        <f>COUNTIFS(DOLUKADROLAR!$H$2:$H$988,C106,DOLUKADROLAR!$A$2:$A$988,"ARAŞTIRMA GÖREVLİSİ")</f>
        <v>0</v>
      </c>
      <c r="AM106" s="86">
        <f>COUNTIFS(AKTARIM!$C$2:$C$823,C106,AKTARIM!$D$2:$D$823,"ARAŞTIRMA GÖREVLİSİ")</f>
        <v>0</v>
      </c>
      <c r="AN106" s="86">
        <f>COUNTIFS(ILAN!$C$2:$C$816,C106,ILAN!$D$2:$D$816,"ARAŞTIRMA GÖREVLİSİ")</f>
        <v>0</v>
      </c>
      <c r="AO106" s="90"/>
      <c r="AP106" s="91" t="s">
        <v>158</v>
      </c>
      <c r="AQ106" s="91" t="s">
        <v>158</v>
      </c>
      <c r="AR106" s="91" t="s">
        <v>158</v>
      </c>
      <c r="AS106" s="91" t="s">
        <v>158</v>
      </c>
      <c r="AT106" s="92" t="s">
        <v>158</v>
      </c>
      <c r="AU106" s="92" t="s">
        <v>158</v>
      </c>
      <c r="AV106" s="93"/>
      <c r="AW106" s="133">
        <f>COUNTIFS(NORMDUYURU!$C$2:$C$709,C106,NORMDUYURU!$D$2:$D$709,"PROFESÖR")</f>
        <v>0</v>
      </c>
      <c r="AX106" s="165">
        <f>COUNTIFS(NORMDISITALEP!$C$2:$C$847,C106,NORMDISITALEP!$D$2:$D$847,"PROFESÖR")</f>
        <v>0</v>
      </c>
      <c r="AY106" s="135" t="s">
        <v>158</v>
      </c>
      <c r="AZ106" s="133">
        <f>COUNTIFS(NORMDUYURU!$C$2:$C$709,C106,NORMDUYURU!$D$2:$D$709,"DOÇENT")</f>
        <v>0</v>
      </c>
      <c r="BA106" s="165">
        <f>COUNTIFS(NORMDISITALEP!$C$2:$C$847,C106,NORMDISITALEP!$D$2:$D$847,"DOÇENT")</f>
        <v>0</v>
      </c>
      <c r="BB106" s="135" t="s">
        <v>158</v>
      </c>
      <c r="BC106" s="133">
        <f>COUNTIFS(NORMDUYURU!$C$2:$C$709,C106,NORMDUYURU!$D$2:$D$709,"DOKTOR ÖĞRETİM ÜYESİ")</f>
        <v>0</v>
      </c>
      <c r="BD106" s="165">
        <f>COUNTIFS(NORMDISITALEP!$C$2:$C$847,C106,NORMDISITALEP!$D$2:$D$847,"DOKTOR ÖĞRETİM ÜYESİ")</f>
        <v>0</v>
      </c>
      <c r="BE106" s="135" t="s">
        <v>158</v>
      </c>
      <c r="BF106" s="133">
        <f>COUNTIFS(NORMDUYURU!$C$2:$C$709,C106,NORMDUYURU!$D$2:$D$709,"DERSÖĞRETİM GÖREVLİSİ")</f>
        <v>0</v>
      </c>
      <c r="BG106" s="165">
        <f>COUNTIFS(NORMDISITALEP!$C$2:$C$847,C106,NORMDISITALEP!$D$2:$D$847,"DERSÖĞRETİM GÖREVLİSİ")</f>
        <v>0</v>
      </c>
      <c r="BH106" s="135" t="s">
        <v>158</v>
      </c>
      <c r="BI106" s="123">
        <f>COUNTIFS(NORMDUYURU!$C$2:$C$709,C106,NORMDUYURU!$D$2:$D$709,"UYGÖĞRETİM GÖREVLİSİ")</f>
        <v>0</v>
      </c>
      <c r="BJ106" s="123">
        <f>COUNTIFS(NORMDUYURU!$C$2:$C$709,C106,NORMDUYURU!$D$2:$D$709,"ARAŞTIRMA GÖREVLİSİ")</f>
        <v>0</v>
      </c>
    </row>
    <row r="107" spans="1:62" s="5" customFormat="1" ht="124.5" customHeight="1">
      <c r="A107" s="111" t="s">
        <v>29</v>
      </c>
      <c r="B107" s="112" t="s">
        <v>65</v>
      </c>
      <c r="C107" s="113"/>
      <c r="D107" s="86">
        <f>COUNTIFS(DOLUKADROLAR!$G$2:$G$988,B107,DOLUKADROLAR!$A$2:$A$988,"PROFESÖR")+COUNTIFS(DOLUKADROLAR!$G$2:$G$988,B107,DOLUKADROLAR!$A$2:$A$988,"DOÇENT")+COUNTIFS(DOLUKADROLAR!$G$2:$G$988,B107,DOLUKADROLAR!$A$2:$A$988,"DOKTOR ÖĞRETİM ÜYESİ")</f>
        <v>0</v>
      </c>
      <c r="E107" s="86">
        <f>COUNTIFS(DOLUKADROLAR!$G$2:$G$988,B107,DOLUKADROLAR!$A$2:$A$988,"DERSÖĞRETİM GÖREVLİSİ")</f>
        <v>0</v>
      </c>
      <c r="F107" s="109">
        <f>IFERROR(VLOOKUP($B107,ASGARIOUVENORM!$B$2:$C$99,2,0),"")</f>
        <v>0</v>
      </c>
      <c r="G107" s="30" t="str">
        <f>IF(D107&gt;=$F107,"YOK","AÇIK VAR")</f>
        <v>YOK</v>
      </c>
      <c r="H107" s="86">
        <f>IFERROR(D107-$F107,0)</f>
        <v>0</v>
      </c>
      <c r="I107" s="109">
        <f>IFERROR(VLOOKUP($B107,ASGARIOUVENORM!$B$2:$D$99,3,0),"")</f>
        <v>0</v>
      </c>
      <c r="J107" s="30" t="str">
        <f>IF(D107+E107&gt;=$I107,"YOK","AÇIK VAR")</f>
        <v>YOK</v>
      </c>
      <c r="K107" s="86">
        <f>IFERROR(D107+E107-$I107,0)</f>
        <v>0</v>
      </c>
      <c r="L107" s="31"/>
      <c r="M107" s="127">
        <f>COUNTIFS(DOLUKADROLAR!$G$2:$G$988,B107,DOLUKADROLAR!$A$2:$A$988,"PROFESÖR")+COUNTIFS(DOLUKADROLAR!$G$2:$G$988,B107,DOLUKADROLAR!$A$2:$A$988,"DOÇENT")+COUNTIFS(DOLUKADROLAR!$G$2:$G$988,B107,DOLUKADROLAR!$A$2:$A$988,"DOKTOR ÖĞRETİM ÜYESİ")+COUNTIFS(DOLUKADROLAR!$G$2:$G$988,B107,DOLUKADROLAR!$A$2:$A$988,"DERSÖĞRETİM GÖREVLİSİ")+COUNTIFS(DOLUKADROLAR!$G$2:$G$988,B107,DOLUKADROLAR!$A$2:$A$988,"UYGÖĞRETİM GÖREVLİSİ")+COUNTIFS(DOLUKADROLAR!$G$2:$G$988,B107,DOLUKADROLAR!$A$2:$A$988,"ARAŞTIRMA GÖREVLİSİ")</f>
        <v>0</v>
      </c>
      <c r="N107" s="84">
        <f>ROUNDDOWN(((D107+E107)*2/3),0)</f>
        <v>0</v>
      </c>
      <c r="O107" s="107">
        <f>ROUNDDOWN(((D107+E107+T107+X107+AB107+AF107)*2/3),0)</f>
        <v>0</v>
      </c>
      <c r="P107" s="84">
        <f>ROUNDDOWN(((D107+E107+S107+T107+W107+X107+AA107+AB107+AE107+AF107)*2/3),0)</f>
        <v>0</v>
      </c>
      <c r="Q107" s="170">
        <f>ROUNDDOWN(((D107+E107+S107+T107+W107+X107+AA107+AB107+AE107+AF107+AW107+AZ107+BC107+BF107+AX107+BA107+BD107+BG107)*2/3),0)</f>
        <v>0</v>
      </c>
      <c r="R107" s="85">
        <f>COUNTIFS(DOLUKADROLAR!$G$2:$G$988,B107,DOLUKADROLAR!$A$2:$A$988,"PROFESÖR")</f>
        <v>0</v>
      </c>
      <c r="S107" s="86">
        <f>COUNTIFS(AKTARIM!$B$2:$B$823,B107,AKTARIM!$D$2:$D$823,"PROFESÖR")</f>
        <v>0</v>
      </c>
      <c r="T107" s="87">
        <f>COUNTIFS(ILAN!$B$2:$B$816,B107,ILAN!$D$2:$D$816,"PROFESÖR")</f>
        <v>0</v>
      </c>
      <c r="U107" s="128" t="str">
        <f>IF($R107+$T107&gt;$O107,"!","")</f>
        <v/>
      </c>
      <c r="V107" s="85">
        <f>COUNTIFS(DOLUKADROLAR!$G$2:$G$988,B107,DOLUKADROLAR!$A$2:$A$988,"DOÇENT")</f>
        <v>0</v>
      </c>
      <c r="W107" s="86">
        <f>COUNTIFS(AKTARIM!$B$2:$B$823,B107,AKTARIM!$D$2:$D$823,"DOÇENT")</f>
        <v>0</v>
      </c>
      <c r="X107" s="87">
        <f>COUNTIFS(ILAN!$B$2:$B$816,B107,ILAN!$D$2:$D$816,"DOÇENT")</f>
        <v>0</v>
      </c>
      <c r="Y107" s="128" t="str">
        <f>IF($V107+$X107&gt;$O107,"!","")</f>
        <v/>
      </c>
      <c r="Z107" s="85">
        <f>COUNTIFS(DOLUKADROLAR!$G$2:$G$988,B107,DOLUKADROLAR!$A$2:$A$988,"DOKTOR ÖĞRETİM ÜYESİ")</f>
        <v>0</v>
      </c>
      <c r="AA107" s="86">
        <f>COUNTIFS(AKTARIM!$B$2:$B$823,B107,AKTARIM!$D$2:$D$823,"DOKTOR ÖĞRETİM ÜYESİ")</f>
        <v>0</v>
      </c>
      <c r="AB107" s="87">
        <f>COUNTIFS(ILAN!$B$2:$B$816,B107,ILAN!$D$2:$D$816,"DOKTOR ÖĞRETİM ÜYESİ")</f>
        <v>0</v>
      </c>
      <c r="AC107" s="128" t="str">
        <f>IF($Z107+$AB107&gt;$O107,"!","")</f>
        <v/>
      </c>
      <c r="AD107" s="85">
        <f>COUNTIFS(DOLUKADROLAR!$G$2:$G$988,B107,DOLUKADROLAR!$A$2:$A$988,"DERSÖĞRETİM GÖREVLİSİ")</f>
        <v>0</v>
      </c>
      <c r="AE107" s="86">
        <f>COUNTIFS(AKTARIM!$B$2:$B$823,B107,AKTARIM!$D$2:$D$823,"DERSÖĞRETİM GÖREVLİSİ")</f>
        <v>0</v>
      </c>
      <c r="AF107" s="87">
        <f>COUNTIFS(ILAN!$B$2:$B$816,B107,ILAN!$D$2:$D$816,"DERSÖĞRETİM GÖREVLİSİ")</f>
        <v>0</v>
      </c>
      <c r="AG107" s="128" t="str">
        <f>IF($AD107+$AF107&gt;$O107,"!","")</f>
        <v/>
      </c>
      <c r="AH107" s="89"/>
      <c r="AI107" s="86">
        <f>COUNTIFS(DOLUKADROLAR!$G$2:$G$988,B107,DOLUKADROLAR!$A$2:$A$988,"UYGÖĞRETİM GÖREVLİSİ")</f>
        <v>0</v>
      </c>
      <c r="AJ107" s="86">
        <f>COUNTIFS(AKTARIM!$B$2:$B$823,B107,AKTARIM!$D$2:$D$823,"UYGÖĞRETİM GÖREVLİSİ")</f>
        <v>0</v>
      </c>
      <c r="AK107" s="86">
        <f>COUNTIFS(ILAN!$B$2:$B$816,B107,ILAN!$D$2:$D$816,"UYGÖĞRETİM GÖREVLİSİ")</f>
        <v>0</v>
      </c>
      <c r="AL107" s="86">
        <f>COUNTIFS(DOLUKADROLAR!$G$2:$G$988,B107,DOLUKADROLAR!$A$2:$A$988,"ARAŞTIRMA GÖREVLİSİ")</f>
        <v>0</v>
      </c>
      <c r="AM107" s="86">
        <f>COUNTIFS(AKTARIM!$B$2:$B$823,B107,AKTARIM!$D$2:$D$823,"ARAŞTIRMA GÖREVLİSİ")</f>
        <v>0</v>
      </c>
      <c r="AN107" s="86">
        <f>COUNTIFS(ILAN!$B$2:$B$816,B107,ILAN!$D$2:$D$816,"ARAŞTIRMA GÖREVLİSİ")</f>
        <v>0</v>
      </c>
      <c r="AO107" s="90"/>
      <c r="AP107" s="91">
        <f>IFERROR(VLOOKUP($B107,OGRENCISAYISI!$B$2:$F$103,2,0),"")</f>
        <v>0</v>
      </c>
      <c r="AQ107" s="91">
        <f>IFERROR(VLOOKUP($B107,OGRENCISAYISI!$B$2:$F$103,3,0),"")</f>
        <v>0</v>
      </c>
      <c r="AR107" s="91">
        <f>IFERROR(VLOOKUP($B107,OGRENCISAYISI!$B$2:$F$103,4,0),"")</f>
        <v>0</v>
      </c>
      <c r="AS107" s="91">
        <f>IFERROR(VLOOKUP($B107,OGRENCISAYISI!$B$2:$F$103,5,0),"")</f>
        <v>0</v>
      </c>
      <c r="AT107" s="92">
        <f>IFERROR(D107/AS107,0)</f>
        <v>0</v>
      </c>
      <c r="AU107" s="92">
        <f>IFERROR(M107/AS107,0)</f>
        <v>0</v>
      </c>
      <c r="AV107" s="93"/>
      <c r="AW107" s="133">
        <f>COUNTIFS(NORMDUYURU!$B$2:$B$709,B107,NORMDUYURU!$D$2:$D$709,"PROFESÖR")</f>
        <v>0</v>
      </c>
      <c r="AX107" s="165">
        <f>COUNTIFS(NORMDISITALEP!$B$2:$B$847,B107,NORMDISITALEP!$D$2:$D$847,"PROFESÖR")</f>
        <v>0</v>
      </c>
      <c r="AY107" s="134" t="str">
        <f>IF($R107+$S107+$T107+$AX107+$AW107&gt;$Q107,"!","")</f>
        <v/>
      </c>
      <c r="AZ107" s="133">
        <f>COUNTIFS(NORMDUYURU!$B$2:$B$709,B107,NORMDUYURU!$D$2:$D$709,"DOÇENT")</f>
        <v>0</v>
      </c>
      <c r="BA107" s="165">
        <f>COUNTIFS(NORMDISITALEP!$B$2:$B$847,B107,NORMDISITALEP!$D$2:$D$847,"DOÇENT")</f>
        <v>0</v>
      </c>
      <c r="BB107" s="134" t="str">
        <f>IF($V107+$W107+$X107+$BA107+$AZ107&gt;$Q107,"!","")</f>
        <v/>
      </c>
      <c r="BC107" s="133">
        <f>COUNTIFS(NORMDUYURU!$B$2:$B$709,B107,NORMDUYURU!$D$2:$D$709,"DOKTOR ÖĞRETİM ÜYESİ")</f>
        <v>0</v>
      </c>
      <c r="BD107" s="165">
        <f>COUNTIFS(NORMDISITALEP!$B$2:$B$847,B107,NORMDISITALEP!$D$2:$D$847,"DOKTOR ÖĞRETİM ÜYESİ")</f>
        <v>0</v>
      </c>
      <c r="BE107" s="134" t="str">
        <f>IF($Z107+$AA107+$AB107+$BD107+$BC107&gt;$Q107,"!","")</f>
        <v/>
      </c>
      <c r="BF107" s="133">
        <f>COUNTIFS(NORMDUYURU!$B$2:$B$709,B107,NORMDUYURU!$D$2:$D$709,"DERSÖĞRETİM GÖREVLİSİ")</f>
        <v>0</v>
      </c>
      <c r="BG107" s="165">
        <f>COUNTIFS(NORMDISITALEP!$B$2:$B$847,B107,NORMDISITALEP!$D$2:$D$847,"DERSÖĞRETİM GÖREVLİSİ")</f>
        <v>0</v>
      </c>
      <c r="BH107" s="134" t="str">
        <f>IF($AD107+$AE107+$AF107+$BG107+$BF107&gt;$Q107,"!","")</f>
        <v/>
      </c>
      <c r="BI107" s="123">
        <f>COUNTIFS(NORMDUYURU!$B$2:$B$709,B107,NORMDUYURU!$D$2:$D$709,"UYGÖĞRETİM GÖREVLİSİ")</f>
        <v>0</v>
      </c>
      <c r="BJ107" s="123">
        <f>COUNTIFS(NORMDUYURU!$B$2:$B$709,B107,NORMDUYURU!$D$2:$D$709,"ARAŞTIRMA GÖREVLİSİ")</f>
        <v>0</v>
      </c>
    </row>
    <row r="108" spans="1:62" s="5" customFormat="1" ht="124.5" customHeight="1">
      <c r="A108" s="111"/>
      <c r="B108" s="112"/>
      <c r="C108" s="113" t="s">
        <v>66</v>
      </c>
      <c r="D108" s="86">
        <f>COUNTIFS(DOLUKADROLAR!$H$2:$H$988,C108,DOLUKADROLAR!$A$2:$A$988,"PROFESÖR")+COUNTIFS(DOLUKADROLAR!$H$2:$H$988,C108,DOLUKADROLAR!$A$2:$A$988,"DOÇENT")+COUNTIFS(DOLUKADROLAR!$H$2:$H$988,C108,DOLUKADROLAR!$A$2:$A$988,"DOKTOR ÖĞRETİM ÜYESİ")</f>
        <v>0</v>
      </c>
      <c r="E108" s="86">
        <f>COUNTIFS(DOLUKADROLAR!$H$2:$H$988,C108,DOLUKADROLAR!$A$2:$A$988,"DERSÖĞRETİM GÖREVLİSİ")</f>
        <v>0</v>
      </c>
      <c r="F108" s="109" t="s">
        <v>158</v>
      </c>
      <c r="G108" s="30" t="s">
        <v>158</v>
      </c>
      <c r="H108" s="86" t="s">
        <v>158</v>
      </c>
      <c r="I108" s="109" t="s">
        <v>158</v>
      </c>
      <c r="J108" s="30" t="s">
        <v>158</v>
      </c>
      <c r="K108" s="86" t="s">
        <v>158</v>
      </c>
      <c r="L108" s="31"/>
      <c r="M108" s="127">
        <f>COUNTIFS(DOLUKADROLAR!$H$2:$H$988,C108,DOLUKADROLAR!$A$2:$A$988,"PROFESÖR")+COUNTIFS(DOLUKADROLAR!$H$2:$H$988,C108,DOLUKADROLAR!$A$2:$A$988,"DOÇENT")+COUNTIFS(DOLUKADROLAR!$H$2:$H$988,C108,DOLUKADROLAR!$A$2:$A$988,"DOKTOR ÖĞRETİM ÜYESİ")+COUNTIFS(DOLUKADROLAR!$H$2:$H$988,C108,DOLUKADROLAR!$A$2:$A$988,"DERSÖĞRETİM GÖREVLİSİ")+COUNTIFS(DOLUKADROLAR!$H$2:$H$988,C108,DOLUKADROLAR!$A$2:$A$988,"UYGÖĞRETİM GÖREVLİSİ")+COUNTIFS(DOLUKADROLAR!$H$2:$H$988,C108,DOLUKADROLAR!$A$2:$A$988,"ARAŞTIRMA GÖREVLİSİ")</f>
        <v>0</v>
      </c>
      <c r="N108" s="84" t="s">
        <v>158</v>
      </c>
      <c r="O108" s="107" t="s">
        <v>158</v>
      </c>
      <c r="P108" s="84" t="s">
        <v>158</v>
      </c>
      <c r="Q108" s="171" t="s">
        <v>158</v>
      </c>
      <c r="R108" s="85">
        <f>COUNTIFS(DOLUKADROLAR!$H$2:$H$988,C108,DOLUKADROLAR!$A$2:$A$988,"PROFESÖR")</f>
        <v>0</v>
      </c>
      <c r="S108" s="86">
        <f>COUNTIFS(AKTARIM!$C$2:$C$823,C108,AKTARIM!$D$2:$D$823,"PROFESÖR")</f>
        <v>0</v>
      </c>
      <c r="T108" s="87">
        <f>COUNTIFS(ILAN!$C$2:$C$816,C108,ILAN!$D$2:$D$816,"PROFESÖR")</f>
        <v>0</v>
      </c>
      <c r="U108" s="94" t="s">
        <v>158</v>
      </c>
      <c r="V108" s="85">
        <f>COUNTIFS(DOLUKADROLAR!$H$2:$H$988,C108,DOLUKADROLAR!$A$2:$A$988,"DOÇENT")</f>
        <v>0</v>
      </c>
      <c r="W108" s="86">
        <f>COUNTIFS(AKTARIM!$C$2:$C$823,C108,AKTARIM!$D$2:$D$823,"DOÇENT")</f>
        <v>0</v>
      </c>
      <c r="X108" s="87">
        <f>COUNTIFS(ILAN!$C$2:$C$816,C108,ILAN!$D$2:$D$816,"DOÇENT")</f>
        <v>0</v>
      </c>
      <c r="Y108" s="94" t="s">
        <v>158</v>
      </c>
      <c r="Z108" s="85">
        <f>COUNTIFS(DOLUKADROLAR!$H$2:$H$988,C108,DOLUKADROLAR!$A$2:$A$988,"DOKTOR ÖĞRETİM ÜYESİ")</f>
        <v>0</v>
      </c>
      <c r="AA108" s="86">
        <f>COUNTIFS(AKTARIM!$C$2:$C$823,C108,AKTARIM!$D$2:$D$823,"DOKTOR ÖĞRETİM ÜYESİ")</f>
        <v>0</v>
      </c>
      <c r="AB108" s="87">
        <f>COUNTIFS(ILAN!$C$2:$C$816,C108,ILAN!$D$2:$D$816,"DOKTOR ÖĞRETİM ÜYESİ")</f>
        <v>0</v>
      </c>
      <c r="AC108" s="94" t="s">
        <v>158</v>
      </c>
      <c r="AD108" s="85">
        <f>COUNTIFS(DOLUKADROLAR!$H$2:$H$988,C108,DOLUKADROLAR!$A$2:$A$988,"DERSÖĞRETİM GÖREVLİSİ")</f>
        <v>0</v>
      </c>
      <c r="AE108" s="86">
        <f>COUNTIFS(AKTARIM!$C$2:$C$823,C108,AKTARIM!$D$2:$D$823,"DERSÖĞRETİM GÖREVLİSİ")</f>
        <v>0</v>
      </c>
      <c r="AF108" s="87">
        <f>COUNTIFS(ILAN!$C$2:$C$816,C108,ILAN!$D$2:$D$816,"DERSÖĞRETİM GÖREVLİSİ")</f>
        <v>0</v>
      </c>
      <c r="AG108" s="94" t="s">
        <v>158</v>
      </c>
      <c r="AH108" s="89"/>
      <c r="AI108" s="86">
        <f>COUNTIFS(DOLUKADROLAR!$H$2:$H$988,C108,DOLUKADROLAR!$A$2:$A$988,"UYGÖĞRETİM GÖREVLİSİ")</f>
        <v>0</v>
      </c>
      <c r="AJ108" s="86">
        <f>COUNTIFS(AKTARIM!$C$2:$C$823,C108,AKTARIM!$D$2:$D$823,"UYGÖĞRETİM GÖREVLİSİ")</f>
        <v>0</v>
      </c>
      <c r="AK108" s="86">
        <f>COUNTIFS(ILAN!$C$2:$C$816,C108,ILAN!$D$2:$D$816,"UYGÖĞRETİM GÖREVLİSİ")</f>
        <v>0</v>
      </c>
      <c r="AL108" s="86">
        <f>COUNTIFS(DOLUKADROLAR!$H$2:$H$988,C108,DOLUKADROLAR!$A$2:$A$988,"ARAŞTIRMA GÖREVLİSİ")</f>
        <v>0</v>
      </c>
      <c r="AM108" s="86">
        <f>COUNTIFS(AKTARIM!$C$2:$C$823,C108,AKTARIM!$D$2:$D$823,"ARAŞTIRMA GÖREVLİSİ")</f>
        <v>0</v>
      </c>
      <c r="AN108" s="86">
        <f>COUNTIFS(ILAN!$C$2:$C$816,C108,ILAN!$D$2:$D$816,"ARAŞTIRMA GÖREVLİSİ")</f>
        <v>0</v>
      </c>
      <c r="AO108" s="90"/>
      <c r="AP108" s="91" t="s">
        <v>158</v>
      </c>
      <c r="AQ108" s="91" t="s">
        <v>158</v>
      </c>
      <c r="AR108" s="91" t="s">
        <v>158</v>
      </c>
      <c r="AS108" s="91" t="s">
        <v>158</v>
      </c>
      <c r="AT108" s="92" t="s">
        <v>158</v>
      </c>
      <c r="AU108" s="92" t="s">
        <v>158</v>
      </c>
      <c r="AV108" s="93"/>
      <c r="AW108" s="133">
        <f>COUNTIFS(NORMDUYURU!$C$2:$C$709,C108,NORMDUYURU!$D$2:$D$709,"PROFESÖR")</f>
        <v>0</v>
      </c>
      <c r="AX108" s="165">
        <f>COUNTIFS(NORMDISITALEP!$C$2:$C$847,C108,NORMDISITALEP!$D$2:$D$847,"PROFESÖR")</f>
        <v>0</v>
      </c>
      <c r="AY108" s="135" t="s">
        <v>158</v>
      </c>
      <c r="AZ108" s="133">
        <f>COUNTIFS(NORMDUYURU!$C$2:$C$709,C108,NORMDUYURU!$D$2:$D$709,"DOÇENT")</f>
        <v>0</v>
      </c>
      <c r="BA108" s="165">
        <f>COUNTIFS(NORMDISITALEP!$C$2:$C$847,C108,NORMDISITALEP!$D$2:$D$847,"DOÇENT")</f>
        <v>0</v>
      </c>
      <c r="BB108" s="135" t="s">
        <v>158</v>
      </c>
      <c r="BC108" s="133">
        <f>COUNTIFS(NORMDUYURU!$C$2:$C$709,C108,NORMDUYURU!$D$2:$D$709,"DOKTOR ÖĞRETİM ÜYESİ")</f>
        <v>0</v>
      </c>
      <c r="BD108" s="165">
        <f>COUNTIFS(NORMDISITALEP!$C$2:$C$847,C108,NORMDISITALEP!$D$2:$D$847,"DOKTOR ÖĞRETİM ÜYESİ")</f>
        <v>0</v>
      </c>
      <c r="BE108" s="135" t="s">
        <v>158</v>
      </c>
      <c r="BF108" s="133">
        <f>COUNTIFS(NORMDUYURU!$C$2:$C$709,C108,NORMDUYURU!$D$2:$D$709,"DERSÖĞRETİM GÖREVLİSİ")</f>
        <v>0</v>
      </c>
      <c r="BG108" s="165">
        <f>COUNTIFS(NORMDISITALEP!$C$2:$C$847,C108,NORMDISITALEP!$D$2:$D$847,"DERSÖĞRETİM GÖREVLİSİ")</f>
        <v>0</v>
      </c>
      <c r="BH108" s="135" t="s">
        <v>158</v>
      </c>
      <c r="BI108" s="123">
        <f>COUNTIFS(NORMDUYURU!$C$2:$C$709,C108,NORMDUYURU!$D$2:$D$709,"UYGÖĞRETİM GÖREVLİSİ")</f>
        <v>0</v>
      </c>
      <c r="BJ108" s="123">
        <f>COUNTIFS(NORMDUYURU!$C$2:$C$709,C108,NORMDUYURU!$D$2:$D$709,"ARAŞTIRMA GÖREVLİSİ")</f>
        <v>0</v>
      </c>
    </row>
    <row r="109" spans="1:62" s="5" customFormat="1" ht="124.5" customHeight="1">
      <c r="A109" s="111"/>
      <c r="B109" s="112"/>
      <c r="C109" s="113" t="s">
        <v>101</v>
      </c>
      <c r="D109" s="86">
        <f>COUNTIFS(DOLUKADROLAR!$H$2:$H$988,C109,DOLUKADROLAR!$A$2:$A$988,"PROFESÖR")+COUNTIFS(DOLUKADROLAR!$H$2:$H$988,C109,DOLUKADROLAR!$A$2:$A$988,"DOÇENT")+COUNTIFS(DOLUKADROLAR!$H$2:$H$988,C109,DOLUKADROLAR!$A$2:$A$988,"DOKTOR ÖĞRETİM ÜYESİ")</f>
        <v>0</v>
      </c>
      <c r="E109" s="86">
        <f>COUNTIFS(DOLUKADROLAR!$H$2:$H$988,C109,DOLUKADROLAR!$A$2:$A$988,"DERSÖĞRETİM GÖREVLİSİ")</f>
        <v>0</v>
      </c>
      <c r="F109" s="109" t="s">
        <v>158</v>
      </c>
      <c r="G109" s="30" t="s">
        <v>158</v>
      </c>
      <c r="H109" s="86" t="s">
        <v>158</v>
      </c>
      <c r="I109" s="109" t="s">
        <v>158</v>
      </c>
      <c r="J109" s="30" t="s">
        <v>158</v>
      </c>
      <c r="K109" s="86" t="s">
        <v>158</v>
      </c>
      <c r="L109" s="31"/>
      <c r="M109" s="127">
        <f>COUNTIFS(DOLUKADROLAR!$H$2:$H$988,C109,DOLUKADROLAR!$A$2:$A$988,"PROFESÖR")+COUNTIFS(DOLUKADROLAR!$H$2:$H$988,C109,DOLUKADROLAR!$A$2:$A$988,"DOÇENT")+COUNTIFS(DOLUKADROLAR!$H$2:$H$988,C109,DOLUKADROLAR!$A$2:$A$988,"DOKTOR ÖĞRETİM ÜYESİ")+COUNTIFS(DOLUKADROLAR!$H$2:$H$988,C109,DOLUKADROLAR!$A$2:$A$988,"DERSÖĞRETİM GÖREVLİSİ")+COUNTIFS(DOLUKADROLAR!$H$2:$H$988,C109,DOLUKADROLAR!$A$2:$A$988,"UYGÖĞRETİM GÖREVLİSİ")+COUNTIFS(DOLUKADROLAR!$H$2:$H$988,C109,DOLUKADROLAR!$A$2:$A$988,"ARAŞTIRMA GÖREVLİSİ")</f>
        <v>0</v>
      </c>
      <c r="N109" s="84" t="s">
        <v>158</v>
      </c>
      <c r="O109" s="107" t="s">
        <v>158</v>
      </c>
      <c r="P109" s="84" t="s">
        <v>158</v>
      </c>
      <c r="Q109" s="171" t="s">
        <v>158</v>
      </c>
      <c r="R109" s="85">
        <f>COUNTIFS(DOLUKADROLAR!$H$2:$H$988,C109,DOLUKADROLAR!$A$2:$A$988,"PROFESÖR")</f>
        <v>0</v>
      </c>
      <c r="S109" s="86">
        <f>COUNTIFS(AKTARIM!$C$2:$C$823,C109,AKTARIM!$D$2:$D$823,"PROFESÖR")</f>
        <v>0</v>
      </c>
      <c r="T109" s="87">
        <f>COUNTIFS(ILAN!$C$2:$C$816,C109,ILAN!$D$2:$D$816,"PROFESÖR")</f>
        <v>0</v>
      </c>
      <c r="U109" s="94" t="s">
        <v>158</v>
      </c>
      <c r="V109" s="85">
        <f>COUNTIFS(DOLUKADROLAR!$H$2:$H$988,C109,DOLUKADROLAR!$A$2:$A$988,"DOÇENT")</f>
        <v>0</v>
      </c>
      <c r="W109" s="86">
        <f>COUNTIFS(AKTARIM!$C$2:$C$823,C109,AKTARIM!$D$2:$D$823,"DOÇENT")</f>
        <v>0</v>
      </c>
      <c r="X109" s="87">
        <f>COUNTIFS(ILAN!$C$2:$C$816,C109,ILAN!$D$2:$D$816,"DOÇENT")</f>
        <v>0</v>
      </c>
      <c r="Y109" s="94" t="s">
        <v>158</v>
      </c>
      <c r="Z109" s="85">
        <f>COUNTIFS(DOLUKADROLAR!$H$2:$H$988,C109,DOLUKADROLAR!$A$2:$A$988,"DOKTOR ÖĞRETİM ÜYESİ")</f>
        <v>0</v>
      </c>
      <c r="AA109" s="86">
        <f>COUNTIFS(AKTARIM!$C$2:$C$823,C109,AKTARIM!$D$2:$D$823,"DOKTOR ÖĞRETİM ÜYESİ")</f>
        <v>0</v>
      </c>
      <c r="AB109" s="87">
        <f>COUNTIFS(ILAN!$C$2:$C$816,C109,ILAN!$D$2:$D$816,"DOKTOR ÖĞRETİM ÜYESİ")</f>
        <v>0</v>
      </c>
      <c r="AC109" s="94" t="s">
        <v>158</v>
      </c>
      <c r="AD109" s="85">
        <f>COUNTIFS(DOLUKADROLAR!$H$2:$H$988,C109,DOLUKADROLAR!$A$2:$A$988,"DERSÖĞRETİM GÖREVLİSİ")</f>
        <v>0</v>
      </c>
      <c r="AE109" s="86">
        <f>COUNTIFS(AKTARIM!$C$2:$C$823,C109,AKTARIM!$D$2:$D$823,"DERSÖĞRETİM GÖREVLİSİ")</f>
        <v>0</v>
      </c>
      <c r="AF109" s="87">
        <f>COUNTIFS(ILAN!$C$2:$C$816,C109,ILAN!$D$2:$D$816,"DERSÖĞRETİM GÖREVLİSİ")</f>
        <v>0</v>
      </c>
      <c r="AG109" s="94" t="s">
        <v>158</v>
      </c>
      <c r="AH109" s="89"/>
      <c r="AI109" s="86">
        <f>COUNTIFS(DOLUKADROLAR!$H$2:$H$988,C109,DOLUKADROLAR!$A$2:$A$988,"UYGÖĞRETİM GÖREVLİSİ")</f>
        <v>0</v>
      </c>
      <c r="AJ109" s="86">
        <f>COUNTIFS(AKTARIM!$C$2:$C$823,C109,AKTARIM!$D$2:$D$823,"UYGÖĞRETİM GÖREVLİSİ")</f>
        <v>0</v>
      </c>
      <c r="AK109" s="86">
        <f>COUNTIFS(ILAN!$C$2:$C$816,C109,ILAN!$D$2:$D$816,"UYGÖĞRETİM GÖREVLİSİ")</f>
        <v>0</v>
      </c>
      <c r="AL109" s="86">
        <f>COUNTIFS(DOLUKADROLAR!$H$2:$H$988,C109,DOLUKADROLAR!$A$2:$A$988,"ARAŞTIRMA GÖREVLİSİ")</f>
        <v>0</v>
      </c>
      <c r="AM109" s="86">
        <f>COUNTIFS(AKTARIM!$C$2:$C$823,C109,AKTARIM!$D$2:$D$823,"ARAŞTIRMA GÖREVLİSİ")</f>
        <v>0</v>
      </c>
      <c r="AN109" s="86">
        <f>COUNTIFS(ILAN!$C$2:$C$816,C109,ILAN!$D$2:$D$816,"ARAŞTIRMA GÖREVLİSİ")</f>
        <v>0</v>
      </c>
      <c r="AO109" s="90"/>
      <c r="AP109" s="91" t="s">
        <v>158</v>
      </c>
      <c r="AQ109" s="91" t="s">
        <v>158</v>
      </c>
      <c r="AR109" s="91" t="s">
        <v>158</v>
      </c>
      <c r="AS109" s="91" t="s">
        <v>158</v>
      </c>
      <c r="AT109" s="92" t="s">
        <v>158</v>
      </c>
      <c r="AU109" s="92" t="s">
        <v>158</v>
      </c>
      <c r="AV109" s="93"/>
      <c r="AW109" s="133">
        <f>COUNTIFS(NORMDUYURU!$C$2:$C$709,C109,NORMDUYURU!$D$2:$D$709,"PROFESÖR")</f>
        <v>0</v>
      </c>
      <c r="AX109" s="165">
        <f>COUNTIFS(NORMDISITALEP!$C$2:$C$847,C109,NORMDISITALEP!$D$2:$D$847,"PROFESÖR")</f>
        <v>0</v>
      </c>
      <c r="AY109" s="135" t="s">
        <v>158</v>
      </c>
      <c r="AZ109" s="133">
        <f>COUNTIFS(NORMDUYURU!$C$2:$C$709,C109,NORMDUYURU!$D$2:$D$709,"DOÇENT")</f>
        <v>0</v>
      </c>
      <c r="BA109" s="165">
        <f>COUNTIFS(NORMDISITALEP!$C$2:$C$847,C109,NORMDISITALEP!$D$2:$D$847,"DOÇENT")</f>
        <v>0</v>
      </c>
      <c r="BB109" s="135" t="s">
        <v>158</v>
      </c>
      <c r="BC109" s="133">
        <f>COUNTIFS(NORMDUYURU!$C$2:$C$709,C109,NORMDUYURU!$D$2:$D$709,"DOKTOR ÖĞRETİM ÜYESİ")</f>
        <v>0</v>
      </c>
      <c r="BD109" s="165">
        <f>COUNTIFS(NORMDISITALEP!$C$2:$C$847,C109,NORMDISITALEP!$D$2:$D$847,"DOKTOR ÖĞRETİM ÜYESİ")</f>
        <v>0</v>
      </c>
      <c r="BE109" s="135" t="s">
        <v>158</v>
      </c>
      <c r="BF109" s="133">
        <f>COUNTIFS(NORMDUYURU!$C$2:$C$709,C109,NORMDUYURU!$D$2:$D$709,"DERSÖĞRETİM GÖREVLİSİ")</f>
        <v>0</v>
      </c>
      <c r="BG109" s="165">
        <f>COUNTIFS(NORMDISITALEP!$C$2:$C$847,C109,NORMDISITALEP!$D$2:$D$847,"DERSÖĞRETİM GÖREVLİSİ")</f>
        <v>0</v>
      </c>
      <c r="BH109" s="135" t="s">
        <v>158</v>
      </c>
      <c r="BI109" s="123">
        <f>COUNTIFS(NORMDUYURU!$C$2:$C$709,C109,NORMDUYURU!$D$2:$D$709,"UYGÖĞRETİM GÖREVLİSİ")</f>
        <v>0</v>
      </c>
      <c r="BJ109" s="123">
        <f>COUNTIFS(NORMDUYURU!$C$2:$C$709,C109,NORMDUYURU!$D$2:$D$709,"ARAŞTIRMA GÖREVLİSİ")</f>
        <v>0</v>
      </c>
    </row>
    <row r="110" spans="1:62" s="5" customFormat="1" ht="124.5" customHeight="1">
      <c r="A110" s="111" t="s">
        <v>29</v>
      </c>
      <c r="B110" s="112" t="s">
        <v>128</v>
      </c>
      <c r="C110" s="113"/>
      <c r="D110" s="86">
        <f>COUNTIFS(DOLUKADROLAR!$G$2:$G$988,B110,DOLUKADROLAR!$A$2:$A$988,"PROFESÖR")+COUNTIFS(DOLUKADROLAR!$G$2:$G$988,B110,DOLUKADROLAR!$A$2:$A$988,"DOÇENT")+COUNTIFS(DOLUKADROLAR!$G$2:$G$988,B110,DOLUKADROLAR!$A$2:$A$988,"DOKTOR ÖĞRETİM ÜYESİ")</f>
        <v>0</v>
      </c>
      <c r="E110" s="86">
        <f>COUNTIFS(DOLUKADROLAR!$G$2:$G$988,B110,DOLUKADROLAR!$A$2:$A$988,"DERSÖĞRETİM GÖREVLİSİ")</f>
        <v>0</v>
      </c>
      <c r="F110" s="109">
        <f>IFERROR(VLOOKUP($B110,ASGARIOUVENORM!$B$2:$C$99,2,0),"")</f>
        <v>0</v>
      </c>
      <c r="G110" s="30" t="str">
        <f>IF(D110&gt;=$F110,"YOK","AÇIK VAR")</f>
        <v>YOK</v>
      </c>
      <c r="H110" s="86">
        <f>IFERROR(D110-$F110,0)</f>
        <v>0</v>
      </c>
      <c r="I110" s="109">
        <f>IFERROR(VLOOKUP($B110,ASGARIOUVENORM!$B$2:$D$99,3,0),"")</f>
        <v>0</v>
      </c>
      <c r="J110" s="30" t="str">
        <f>IF(D110+E110&gt;=$I110,"YOK","AÇIK VAR")</f>
        <v>YOK</v>
      </c>
      <c r="K110" s="86">
        <f>IFERROR(D110+E110-$I110,0)</f>
        <v>0</v>
      </c>
      <c r="L110" s="31"/>
      <c r="M110" s="127">
        <f>COUNTIFS(DOLUKADROLAR!$G$2:$G$988,B110,DOLUKADROLAR!$A$2:$A$988,"PROFESÖR")+COUNTIFS(DOLUKADROLAR!$G$2:$G$988,B110,DOLUKADROLAR!$A$2:$A$988,"DOÇENT")+COUNTIFS(DOLUKADROLAR!$G$2:$G$988,B110,DOLUKADROLAR!$A$2:$A$988,"DOKTOR ÖĞRETİM ÜYESİ")+COUNTIFS(DOLUKADROLAR!$G$2:$G$988,B110,DOLUKADROLAR!$A$2:$A$988,"DERSÖĞRETİM GÖREVLİSİ")+COUNTIFS(DOLUKADROLAR!$G$2:$G$988,B110,DOLUKADROLAR!$A$2:$A$988,"UYGÖĞRETİM GÖREVLİSİ")+COUNTIFS(DOLUKADROLAR!$G$2:$G$988,B110,DOLUKADROLAR!$A$2:$A$988,"ARAŞTIRMA GÖREVLİSİ")</f>
        <v>0</v>
      </c>
      <c r="N110" s="84">
        <f>ROUNDDOWN(((D110+E110)*2/3),0)</f>
        <v>0</v>
      </c>
      <c r="O110" s="107">
        <f>ROUNDDOWN(((D110+E110+T110+X110+AB110+AF110)*2/3),0)</f>
        <v>0</v>
      </c>
      <c r="P110" s="84">
        <f>ROUNDDOWN(((D110+E110+S110+T110+W110+X110+AA110+AB110+AE110+AF110)*2/3),0)</f>
        <v>0</v>
      </c>
      <c r="Q110" s="170">
        <f>ROUNDDOWN(((D110+E110+S110+T110+W110+X110+AA110+AB110+AE110+AF110+AW110+AZ110+BC110+BF110+AX110+BA110+BD110+BG110)*2/3),0)</f>
        <v>0</v>
      </c>
      <c r="R110" s="85">
        <f>COUNTIFS(DOLUKADROLAR!$G$2:$G$988,B110,DOLUKADROLAR!$A$2:$A$988,"PROFESÖR")</f>
        <v>0</v>
      </c>
      <c r="S110" s="86">
        <f>COUNTIFS(AKTARIM!$B$2:$B$823,B110,AKTARIM!$D$2:$D$823,"PROFESÖR")</f>
        <v>0</v>
      </c>
      <c r="T110" s="87">
        <f>COUNTIFS(ILAN!$B$2:$B$816,B110,ILAN!$D$2:$D$816,"PROFESÖR")</f>
        <v>0</v>
      </c>
      <c r="U110" s="128" t="str">
        <f>IF($R110+$T110&gt;$O110,"!","")</f>
        <v/>
      </c>
      <c r="V110" s="85">
        <f>COUNTIFS(DOLUKADROLAR!$G$2:$G$988,B110,DOLUKADROLAR!$A$2:$A$988,"DOÇENT")</f>
        <v>0</v>
      </c>
      <c r="W110" s="86">
        <f>COUNTIFS(AKTARIM!$B$2:$B$823,B110,AKTARIM!$D$2:$D$823,"DOÇENT")</f>
        <v>0</v>
      </c>
      <c r="X110" s="87">
        <f>COUNTIFS(ILAN!$B$2:$B$816,B110,ILAN!$D$2:$D$816,"DOÇENT")</f>
        <v>0</v>
      </c>
      <c r="Y110" s="128" t="str">
        <f>IF($V110+$X110&gt;$O110,"!","")</f>
        <v/>
      </c>
      <c r="Z110" s="85">
        <f>COUNTIFS(DOLUKADROLAR!$G$2:$G$988,B110,DOLUKADROLAR!$A$2:$A$988,"DOKTOR ÖĞRETİM ÜYESİ")</f>
        <v>0</v>
      </c>
      <c r="AA110" s="86">
        <f>COUNTIFS(AKTARIM!$B$2:$B$823,B110,AKTARIM!$D$2:$D$823,"DOKTOR ÖĞRETİM ÜYESİ")</f>
        <v>0</v>
      </c>
      <c r="AB110" s="87">
        <f>COUNTIFS(ILAN!$B$2:$B$816,B110,ILAN!$D$2:$D$816,"DOKTOR ÖĞRETİM ÜYESİ")</f>
        <v>0</v>
      </c>
      <c r="AC110" s="128" t="str">
        <f>IF($Z110+$AB110&gt;$O110,"!","")</f>
        <v/>
      </c>
      <c r="AD110" s="85">
        <f>COUNTIFS(DOLUKADROLAR!$G$2:$G$988,B110,DOLUKADROLAR!$A$2:$A$988,"DERSÖĞRETİM GÖREVLİSİ")</f>
        <v>0</v>
      </c>
      <c r="AE110" s="86">
        <f>COUNTIFS(AKTARIM!$B$2:$B$823,B110,AKTARIM!$D$2:$D$823,"DERSÖĞRETİM GÖREVLİSİ")</f>
        <v>0</v>
      </c>
      <c r="AF110" s="87">
        <f>COUNTIFS(ILAN!$B$2:$B$816,B110,ILAN!$D$2:$D$816,"DERSÖĞRETİM GÖREVLİSİ")</f>
        <v>0</v>
      </c>
      <c r="AG110" s="128" t="str">
        <f>IF($AD110+$AF110&gt;$O110,"!","")</f>
        <v/>
      </c>
      <c r="AH110" s="89"/>
      <c r="AI110" s="86">
        <f>COUNTIFS(DOLUKADROLAR!$G$2:$G$988,B110,DOLUKADROLAR!$A$2:$A$988,"UYGÖĞRETİM GÖREVLİSİ")</f>
        <v>0</v>
      </c>
      <c r="AJ110" s="86">
        <f>COUNTIFS(AKTARIM!$B$2:$B$823,B110,AKTARIM!$D$2:$D$823,"UYGÖĞRETİM GÖREVLİSİ")</f>
        <v>0</v>
      </c>
      <c r="AK110" s="86">
        <f>COUNTIFS(ILAN!$B$2:$B$816,B110,ILAN!$D$2:$D$816,"UYGÖĞRETİM GÖREVLİSİ")</f>
        <v>0</v>
      </c>
      <c r="AL110" s="86">
        <f>COUNTIFS(DOLUKADROLAR!$G$2:$G$988,B110,DOLUKADROLAR!$A$2:$A$988,"ARAŞTIRMA GÖREVLİSİ")</f>
        <v>0</v>
      </c>
      <c r="AM110" s="86">
        <f>COUNTIFS(AKTARIM!$B$2:$B$823,B110,AKTARIM!$D$2:$D$823,"ARAŞTIRMA GÖREVLİSİ")</f>
        <v>0</v>
      </c>
      <c r="AN110" s="86">
        <f>COUNTIFS(ILAN!$B$2:$B$816,B110,ILAN!$D$2:$D$816,"ARAŞTIRMA GÖREVLİSİ")</f>
        <v>0</v>
      </c>
      <c r="AO110" s="90"/>
      <c r="AP110" s="91">
        <f>IFERROR(VLOOKUP($B110,OGRENCISAYISI!$B$2:$F$103,2,0),"")</f>
        <v>0</v>
      </c>
      <c r="AQ110" s="91">
        <f>IFERROR(VLOOKUP($B110,OGRENCISAYISI!$B$2:$F$103,3,0),"")</f>
        <v>0</v>
      </c>
      <c r="AR110" s="91">
        <f>IFERROR(VLOOKUP($B110,OGRENCISAYISI!$B$2:$F$103,4,0),"")</f>
        <v>0</v>
      </c>
      <c r="AS110" s="91">
        <f>IFERROR(VLOOKUP($B110,OGRENCISAYISI!$B$2:$F$103,5,0),"")</f>
        <v>0</v>
      </c>
      <c r="AT110" s="92">
        <f>IFERROR(D110/AS110,0)</f>
        <v>0</v>
      </c>
      <c r="AU110" s="92">
        <f>IFERROR(M110/AS110,0)</f>
        <v>0</v>
      </c>
      <c r="AV110" s="93"/>
      <c r="AW110" s="133">
        <f>COUNTIFS(NORMDUYURU!$B$2:$B$709,B110,NORMDUYURU!$D$2:$D$709,"PROFESÖR")</f>
        <v>0</v>
      </c>
      <c r="AX110" s="165">
        <f>COUNTIFS(NORMDISITALEP!$B$2:$B$847,B110,NORMDISITALEP!$D$2:$D$847,"PROFESÖR")</f>
        <v>0</v>
      </c>
      <c r="AY110" s="134" t="str">
        <f>IF($R110+$S110+$T110+$AX110+$AW110&gt;$Q110,"!","")</f>
        <v/>
      </c>
      <c r="AZ110" s="133">
        <f>COUNTIFS(NORMDUYURU!$B$2:$B$709,B110,NORMDUYURU!$D$2:$D$709,"DOÇENT")</f>
        <v>0</v>
      </c>
      <c r="BA110" s="165">
        <f>COUNTIFS(NORMDISITALEP!$B$2:$B$847,B110,NORMDISITALEP!$D$2:$D$847,"DOÇENT")</f>
        <v>0</v>
      </c>
      <c r="BB110" s="134" t="str">
        <f>IF($V110+$W110+$X110+$BA110+$AZ110&gt;$Q110,"!","")</f>
        <v/>
      </c>
      <c r="BC110" s="133">
        <f>COUNTIFS(NORMDUYURU!$B$2:$B$709,B110,NORMDUYURU!$D$2:$D$709,"DOKTOR ÖĞRETİM ÜYESİ")</f>
        <v>0</v>
      </c>
      <c r="BD110" s="165">
        <f>COUNTIFS(NORMDISITALEP!$B$2:$B$847,B110,NORMDISITALEP!$D$2:$D$847,"DOKTOR ÖĞRETİM ÜYESİ")</f>
        <v>0</v>
      </c>
      <c r="BE110" s="134" t="str">
        <f>IF($Z110+$AA110+$AB110+$BD110+$BC110&gt;$Q110,"!","")</f>
        <v/>
      </c>
      <c r="BF110" s="133">
        <f>COUNTIFS(NORMDUYURU!$B$2:$B$709,B110,NORMDUYURU!$D$2:$D$709,"DERSÖĞRETİM GÖREVLİSİ")</f>
        <v>0</v>
      </c>
      <c r="BG110" s="165">
        <f>COUNTIFS(NORMDISITALEP!$B$2:$B$847,B110,NORMDISITALEP!$D$2:$D$847,"DERSÖĞRETİM GÖREVLİSİ")</f>
        <v>0</v>
      </c>
      <c r="BH110" s="134" t="str">
        <f>IF($AD110+$AE110+$AF110+$BG110+$BF110&gt;$Q110,"!","")</f>
        <v/>
      </c>
      <c r="BI110" s="123">
        <f>COUNTIFS(NORMDUYURU!$B$2:$B$709,B110,NORMDUYURU!$D$2:$D$709,"UYGÖĞRETİM GÖREVLİSİ")</f>
        <v>0</v>
      </c>
      <c r="BJ110" s="123">
        <f>COUNTIFS(NORMDUYURU!$B$2:$B$709,B110,NORMDUYURU!$D$2:$D$709,"ARAŞTIRMA GÖREVLİSİ")</f>
        <v>0</v>
      </c>
    </row>
    <row r="111" spans="1:62" s="5" customFormat="1" ht="124.5" customHeight="1">
      <c r="A111" s="111"/>
      <c r="B111" s="112"/>
      <c r="C111" s="113" t="s">
        <v>129</v>
      </c>
      <c r="D111" s="86">
        <f>COUNTIFS(DOLUKADROLAR!$H$2:$H$988,C111,DOLUKADROLAR!$A$2:$A$988,"PROFESÖR")+COUNTIFS(DOLUKADROLAR!$H$2:$H$988,C111,DOLUKADROLAR!$A$2:$A$988,"DOÇENT")+COUNTIFS(DOLUKADROLAR!$H$2:$H$988,C111,DOLUKADROLAR!$A$2:$A$988,"DOKTOR ÖĞRETİM ÜYESİ")</f>
        <v>0</v>
      </c>
      <c r="E111" s="86">
        <f>COUNTIFS(DOLUKADROLAR!$H$2:$H$988,C111,DOLUKADROLAR!$A$2:$A$988,"DERSÖĞRETİM GÖREVLİSİ")</f>
        <v>0</v>
      </c>
      <c r="F111" s="109" t="s">
        <v>158</v>
      </c>
      <c r="G111" s="30" t="s">
        <v>158</v>
      </c>
      <c r="H111" s="86" t="s">
        <v>158</v>
      </c>
      <c r="I111" s="109" t="s">
        <v>158</v>
      </c>
      <c r="J111" s="30" t="s">
        <v>158</v>
      </c>
      <c r="K111" s="86" t="s">
        <v>158</v>
      </c>
      <c r="L111" s="31"/>
      <c r="M111" s="127">
        <f>COUNTIFS(DOLUKADROLAR!$H$2:$H$988,C111,DOLUKADROLAR!$A$2:$A$988,"PROFESÖR")+COUNTIFS(DOLUKADROLAR!$H$2:$H$988,C111,DOLUKADROLAR!$A$2:$A$988,"DOÇENT")+COUNTIFS(DOLUKADROLAR!$H$2:$H$988,C111,DOLUKADROLAR!$A$2:$A$988,"DOKTOR ÖĞRETİM ÜYESİ")+COUNTIFS(DOLUKADROLAR!$H$2:$H$988,C111,DOLUKADROLAR!$A$2:$A$988,"DERSÖĞRETİM GÖREVLİSİ")+COUNTIFS(DOLUKADROLAR!$H$2:$H$988,C111,DOLUKADROLAR!$A$2:$A$988,"UYGÖĞRETİM GÖREVLİSİ")+COUNTIFS(DOLUKADROLAR!$H$2:$H$988,C111,DOLUKADROLAR!$A$2:$A$988,"ARAŞTIRMA GÖREVLİSİ")</f>
        <v>0</v>
      </c>
      <c r="N111" s="84" t="s">
        <v>158</v>
      </c>
      <c r="O111" s="107" t="s">
        <v>158</v>
      </c>
      <c r="P111" s="84" t="s">
        <v>158</v>
      </c>
      <c r="Q111" s="171" t="s">
        <v>158</v>
      </c>
      <c r="R111" s="85">
        <f>COUNTIFS(DOLUKADROLAR!$H$2:$H$988,C111,DOLUKADROLAR!$A$2:$A$988,"PROFESÖR")</f>
        <v>0</v>
      </c>
      <c r="S111" s="86">
        <f>COUNTIFS(AKTARIM!$C$2:$C$823,C111,AKTARIM!$D$2:$D$823,"PROFESÖR")</f>
        <v>0</v>
      </c>
      <c r="T111" s="87">
        <f>COUNTIFS(ILAN!$C$2:$C$816,C111,ILAN!$D$2:$D$816,"PROFESÖR")</f>
        <v>0</v>
      </c>
      <c r="U111" s="94" t="s">
        <v>158</v>
      </c>
      <c r="V111" s="85">
        <f>COUNTIFS(DOLUKADROLAR!$H$2:$H$988,C111,DOLUKADROLAR!$A$2:$A$988,"DOÇENT")</f>
        <v>0</v>
      </c>
      <c r="W111" s="86">
        <f>COUNTIFS(AKTARIM!$C$2:$C$823,C111,AKTARIM!$D$2:$D$823,"DOÇENT")</f>
        <v>0</v>
      </c>
      <c r="X111" s="87">
        <f>COUNTIFS(ILAN!$C$2:$C$816,C111,ILAN!$D$2:$D$816,"DOÇENT")</f>
        <v>0</v>
      </c>
      <c r="Y111" s="94" t="s">
        <v>158</v>
      </c>
      <c r="Z111" s="85">
        <f>COUNTIFS(DOLUKADROLAR!$H$2:$H$988,C111,DOLUKADROLAR!$A$2:$A$988,"DOKTOR ÖĞRETİM ÜYESİ")</f>
        <v>0</v>
      </c>
      <c r="AA111" s="86">
        <f>COUNTIFS(AKTARIM!$C$2:$C$823,C111,AKTARIM!$D$2:$D$823,"DOKTOR ÖĞRETİM ÜYESİ")</f>
        <v>0</v>
      </c>
      <c r="AB111" s="87">
        <f>COUNTIFS(ILAN!$C$2:$C$816,C111,ILAN!$D$2:$D$816,"DOKTOR ÖĞRETİM ÜYESİ")</f>
        <v>0</v>
      </c>
      <c r="AC111" s="94" t="s">
        <v>158</v>
      </c>
      <c r="AD111" s="85">
        <f>COUNTIFS(DOLUKADROLAR!$H$2:$H$988,C111,DOLUKADROLAR!$A$2:$A$988,"DERSÖĞRETİM GÖREVLİSİ")</f>
        <v>0</v>
      </c>
      <c r="AE111" s="86">
        <f>COUNTIFS(AKTARIM!$C$2:$C$823,C111,AKTARIM!$D$2:$D$823,"DERSÖĞRETİM GÖREVLİSİ")</f>
        <v>0</v>
      </c>
      <c r="AF111" s="87">
        <f>COUNTIFS(ILAN!$C$2:$C$816,C111,ILAN!$D$2:$D$816,"DERSÖĞRETİM GÖREVLİSİ")</f>
        <v>0</v>
      </c>
      <c r="AG111" s="94" t="s">
        <v>158</v>
      </c>
      <c r="AH111" s="95"/>
      <c r="AI111" s="86">
        <f>COUNTIFS(DOLUKADROLAR!$H$2:$H$988,C111,DOLUKADROLAR!$A$2:$A$988,"UYGÖĞRETİM GÖREVLİSİ")</f>
        <v>0</v>
      </c>
      <c r="AJ111" s="86">
        <f>COUNTIFS(AKTARIM!$C$2:$C$823,C111,AKTARIM!$D$2:$D$823,"UYGÖĞRETİM GÖREVLİSİ")</f>
        <v>0</v>
      </c>
      <c r="AK111" s="86">
        <f>COUNTIFS(ILAN!$C$2:$C$816,C111,ILAN!$D$2:$D$816,"UYGÖĞRETİM GÖREVLİSİ")</f>
        <v>0</v>
      </c>
      <c r="AL111" s="86">
        <f>COUNTIFS(DOLUKADROLAR!$H$2:$H$988,C111,DOLUKADROLAR!$A$2:$A$988,"ARAŞTIRMA GÖREVLİSİ")</f>
        <v>0</v>
      </c>
      <c r="AM111" s="86">
        <f>COUNTIFS(AKTARIM!$C$2:$C$823,C111,AKTARIM!$D$2:$D$823,"ARAŞTIRMA GÖREVLİSİ")</f>
        <v>0</v>
      </c>
      <c r="AN111" s="86">
        <f>COUNTIFS(ILAN!$C$2:$C$816,C111,ILAN!$D$2:$D$816,"ARAŞTIRMA GÖREVLİSİ")</f>
        <v>0</v>
      </c>
      <c r="AO111" s="90"/>
      <c r="AP111" s="91" t="s">
        <v>158</v>
      </c>
      <c r="AQ111" s="91" t="s">
        <v>158</v>
      </c>
      <c r="AR111" s="91" t="s">
        <v>158</v>
      </c>
      <c r="AS111" s="91" t="s">
        <v>158</v>
      </c>
      <c r="AT111" s="92" t="s">
        <v>158</v>
      </c>
      <c r="AU111" s="92" t="s">
        <v>158</v>
      </c>
      <c r="AV111" s="93"/>
      <c r="AW111" s="133">
        <f>COUNTIFS(NORMDUYURU!$C$2:$C$709,C111,NORMDUYURU!$D$2:$D$709,"PROFESÖR")</f>
        <v>0</v>
      </c>
      <c r="AX111" s="165">
        <f>COUNTIFS(NORMDISITALEP!$C$2:$C$847,C111,NORMDISITALEP!$D$2:$D$847,"PROFESÖR")</f>
        <v>0</v>
      </c>
      <c r="AY111" s="135" t="s">
        <v>158</v>
      </c>
      <c r="AZ111" s="133">
        <f>COUNTIFS(NORMDUYURU!$C$2:$C$709,C111,NORMDUYURU!$D$2:$D$709,"DOÇENT")</f>
        <v>0</v>
      </c>
      <c r="BA111" s="165">
        <f>COUNTIFS(NORMDISITALEP!$C$2:$C$847,C111,NORMDISITALEP!$D$2:$D$847,"DOÇENT")</f>
        <v>0</v>
      </c>
      <c r="BB111" s="135" t="s">
        <v>158</v>
      </c>
      <c r="BC111" s="133">
        <f>COUNTIFS(NORMDUYURU!$C$2:$C$709,C111,NORMDUYURU!$D$2:$D$709,"DOKTOR ÖĞRETİM ÜYESİ")</f>
        <v>0</v>
      </c>
      <c r="BD111" s="165">
        <f>COUNTIFS(NORMDISITALEP!$C$2:$C$847,C111,NORMDISITALEP!$D$2:$D$847,"DOKTOR ÖĞRETİM ÜYESİ")</f>
        <v>0</v>
      </c>
      <c r="BE111" s="135" t="s">
        <v>158</v>
      </c>
      <c r="BF111" s="133">
        <f>COUNTIFS(NORMDUYURU!$C$2:$C$709,C111,NORMDUYURU!$D$2:$D$709,"DERSÖĞRETİM GÖREVLİSİ")</f>
        <v>0</v>
      </c>
      <c r="BG111" s="165">
        <f>COUNTIFS(NORMDISITALEP!$C$2:$C$847,C111,NORMDISITALEP!$D$2:$D$847,"DERSÖĞRETİM GÖREVLİSİ")</f>
        <v>0</v>
      </c>
      <c r="BH111" s="135" t="s">
        <v>158</v>
      </c>
      <c r="BI111" s="123">
        <f>COUNTIFS(NORMDUYURU!$C$2:$C$709,C111,NORMDUYURU!$D$2:$D$709,"UYGÖĞRETİM GÖREVLİSİ")</f>
        <v>0</v>
      </c>
      <c r="BJ111" s="123">
        <f>COUNTIFS(NORMDUYURU!$C$2:$C$709,C111,NORMDUYURU!$D$2:$D$709,"ARAŞTIRMA GÖREVLİSİ")</f>
        <v>0</v>
      </c>
    </row>
    <row r="112" spans="1:62" s="29" customFormat="1" ht="36" customHeight="1">
      <c r="A112" s="114"/>
      <c r="B112" s="115"/>
      <c r="C112" s="115"/>
      <c r="D112" s="96"/>
      <c r="E112" s="96"/>
      <c r="F112" s="96"/>
      <c r="G112" s="27"/>
      <c r="H112" s="96"/>
      <c r="I112" s="96"/>
      <c r="J112" s="27"/>
      <c r="K112" s="96"/>
      <c r="L112" s="28"/>
      <c r="M112" s="96"/>
      <c r="N112" s="96"/>
      <c r="O112" s="100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7"/>
      <c r="AH112" s="97"/>
      <c r="AI112" s="96"/>
      <c r="AJ112" s="96"/>
      <c r="AK112" s="96"/>
      <c r="AL112" s="97"/>
      <c r="AM112" s="98"/>
      <c r="AN112" s="98"/>
      <c r="AO112" s="99"/>
      <c r="AP112" s="100"/>
      <c r="AQ112" s="100"/>
      <c r="AR112" s="100"/>
      <c r="AS112" s="100"/>
      <c r="AT112" s="101"/>
      <c r="AU112" s="101"/>
      <c r="AV112" s="102"/>
      <c r="AW112" s="124"/>
      <c r="AX112" s="166"/>
      <c r="AY112" s="124"/>
      <c r="AZ112" s="124"/>
      <c r="BA112" s="166"/>
      <c r="BB112" s="124"/>
      <c r="BC112" s="124"/>
      <c r="BD112" s="166"/>
      <c r="BE112" s="124"/>
      <c r="BF112" s="124"/>
      <c r="BG112" s="166"/>
      <c r="BH112" s="124"/>
      <c r="BI112" s="124"/>
      <c r="BJ112" s="125"/>
    </row>
    <row r="113" spans="1:62" s="5" customFormat="1" ht="124.5" customHeight="1">
      <c r="A113" s="111" t="s">
        <v>36</v>
      </c>
      <c r="B113" s="112" t="s">
        <v>166</v>
      </c>
      <c r="C113" s="113"/>
      <c r="D113" s="86">
        <f>COUNTIFS(DOLUKADROLAR!$F$2:$F$988,A113,DOLUKADROLAR!$A$2:$A$988,"PROFESÖR")+COUNTIFS(DOLUKADROLAR!$F$2:$F$988,A113,DOLUKADROLAR!$A$2:$A$988,"DOÇENT")+COUNTIFS(DOLUKADROLAR!$F$2:$F$988,A113,DOLUKADROLAR!$A$2:$A$988,"DOKTOR ÖĞRETİM ÜYESİ")</f>
        <v>0</v>
      </c>
      <c r="E113" s="86">
        <f>COUNTIFS(DOLUKADROLAR!$F$2:$F$988,A113,DOLUKADROLAR!$A$2:$A$988,"DERSÖĞRETİM GÖREVLİSİ")</f>
        <v>0</v>
      </c>
      <c r="F113" s="109">
        <f>IFERROR(VLOOKUP($A113,ASGARIOUVENORM!$A$2:$C$99,3,0),"")</f>
        <v>0</v>
      </c>
      <c r="G113" s="30" t="str">
        <f t="shared" ref="G113" si="0">IF(D113&gt;=$F113,"YOK","AÇIK VAR")</f>
        <v>YOK</v>
      </c>
      <c r="H113" s="86">
        <f t="shared" ref="H113" si="1">IFERROR(D113-$F113,0)</f>
        <v>0</v>
      </c>
      <c r="I113" s="109">
        <f>IFERROR(VLOOKUP($A113,ASGARIOUVENORM!$A$2:$D$99,4,0),"")</f>
        <v>0</v>
      </c>
      <c r="J113" s="30" t="str">
        <f t="shared" ref="J113" si="2">IF(D113&gt;=$I113,"YOK","AÇIK VAR")</f>
        <v>YOK</v>
      </c>
      <c r="K113" s="86">
        <f t="shared" ref="K113" si="3">IFERROR(D113-$I113,0)</f>
        <v>0</v>
      </c>
      <c r="L113" s="31"/>
      <c r="M113" s="127">
        <f>COUNTIFS(DOLUKADROLAR!$F$2:$F$988,A113,DOLUKADROLAR!$A$2:$A$988,"PROFESÖR")+COUNTIFS(DOLUKADROLAR!$F$2:$F$988,A113,DOLUKADROLAR!$A$2:$A$988,"DOÇENT")+COUNTIFS(DOLUKADROLAR!$F$2:$F$988,A113,DOLUKADROLAR!$A$2:$A$988,"DOKTOR ÖĞRETİM ÜYESİ")+COUNTIFS(DOLUKADROLAR!$F$2:$F$988,A113,DOLUKADROLAR!$A$2:$A$988,"DERSÖĞRETİM GÖREVLİSİ")+COUNTIFS(DOLUKADROLAR!$F$2:$F$988,A113,DOLUKADROLAR!$A$2:$A$988,"UYGÖĞRETİM GÖREVLİSİ")+COUNTIFS(DOLUKADROLAR!$F$2:$F$988,A113,DOLUKADROLAR!$A$2:$A$988,"ARAŞTIRMA GÖREVLİSİ")</f>
        <v>0</v>
      </c>
      <c r="N113" s="84">
        <f>ROUNDDOWN(((D113+E113)*2/3),0)</f>
        <v>0</v>
      </c>
      <c r="O113" s="107">
        <f t="shared" ref="O113:O121" si="4">ROUNDDOWN(((D113+E113+T113+X113+AB113+AF113)*2/3),0)</f>
        <v>0</v>
      </c>
      <c r="P113" s="84">
        <f t="shared" ref="P113:P121" si="5">ROUNDDOWN(((D113+E113+S113+T113+W113+X113+AA113+AB113+AE113+AF113)*2/3),0)</f>
        <v>0</v>
      </c>
      <c r="Q113" s="170">
        <f t="shared" ref="Q113:Q119" si="6">ROUNDDOWN(((D113+E113+S113+T113+W113+X113+AA113+AB113+AE113+AF113+AW113+AZ113+BC113+BF113+AX113+BA113+BD113+BG113)*2/3),0)</f>
        <v>0</v>
      </c>
      <c r="R113" s="85">
        <f>COUNTIFS(DOLUKADROLAR!$F$2:$F$988,A113,DOLUKADROLAR!$A$2:$A$988,"PROFESÖR")</f>
        <v>0</v>
      </c>
      <c r="S113" s="86">
        <f>COUNTIFS(AKTARIM!$A$2:$A$823,A113,AKTARIM!$D$2:$D$823,"PROFESÖR")</f>
        <v>0</v>
      </c>
      <c r="T113" s="87">
        <f>COUNTIFS(ILAN!$A$2:$A$846,A113,ILAN!$D$2:$D$846,"PROFESÖR")</f>
        <v>0</v>
      </c>
      <c r="U113" s="128" t="str">
        <f t="shared" ref="U113:U121" si="7">IF($R113+$T113&gt;$O113,"!","")</f>
        <v/>
      </c>
      <c r="V113" s="85">
        <f>COUNTIFS(DOLUKADROLAR!$F$2:$F$988,A113,DOLUKADROLAR!$A$2:$A$988,"DOÇENT")</f>
        <v>0</v>
      </c>
      <c r="W113" s="86">
        <f>COUNTIFS(AKTARIM!$A$2:$A$823,A113,AKTARIM!$D$2:$D$823,"DOÇENT")</f>
        <v>0</v>
      </c>
      <c r="X113" s="87">
        <f>COUNTIFS(ILAN!$A$2:$A$846,A113,ILAN!$D$2:$D$846,"DOÇENT")</f>
        <v>0</v>
      </c>
      <c r="Y113" s="128" t="str">
        <f t="shared" ref="Y113:Y121" si="8">IF($V113+$X113&gt;$O113,"!","")</f>
        <v/>
      </c>
      <c r="Z113" s="85">
        <f>COUNTIFS(DOLUKADROLAR!$F$2:$F$988,A113,DOLUKADROLAR!$A$2:$A$988,"DOKTOR ÖĞRETİM ÜYESİ")</f>
        <v>0</v>
      </c>
      <c r="AA113" s="86">
        <f>COUNTIFS(AKTARIM!$A$2:$A$823,A113,AKTARIM!$D$2:$D$823,"DOKTOR ÖĞRETİM ÜYESİ")</f>
        <v>0</v>
      </c>
      <c r="AB113" s="94">
        <f>COUNTIFS(ILAN!$A$2:$A$846,A113,ILAN!$D$2:$D$846,"DOKTOR ÖĞRETİM ÜYESİ")</f>
        <v>0</v>
      </c>
      <c r="AC113" s="128" t="str">
        <f t="shared" ref="AC113:AC121" si="9">IF($Z113+$AB113&gt;$O113,"!","")</f>
        <v/>
      </c>
      <c r="AD113" s="85">
        <f>COUNTIFS(DOLUKADROLAR!$F$2:$F$988,A113,DOLUKADROLAR!$A$2:$A$988,"DERSÖĞRETİM GÖREVLİSİ")</f>
        <v>0</v>
      </c>
      <c r="AE113" s="86">
        <f>COUNTIFS(AKTARIM!$A$2:$A$823,A113,AKTARIM!$D$2:$D$823,"DERSÖĞRETİM GÖREVLİSİ")</f>
        <v>0</v>
      </c>
      <c r="AF113" s="87">
        <f>COUNTIFS(ILAN!$A$2:$A$846,A113,ILAN!$D$2:$D$846,"DERSÖĞRETİM GÖREVLİSİ")</f>
        <v>0</v>
      </c>
      <c r="AG113" s="128" t="str">
        <f t="shared" ref="AG113:AG121" si="10">IF($AD113+$AF113&gt;$O113,"!","")</f>
        <v/>
      </c>
      <c r="AH113" s="103"/>
      <c r="AI113" s="86">
        <f>COUNTIFS(DOLUKADROLAR!$F$2:$F$988,A113,DOLUKADROLAR!$A$2:$A$988,"UYGÖĞRETİM GÖREVLİSİ")</f>
        <v>0</v>
      </c>
      <c r="AJ113" s="86">
        <f>COUNTIFS(AKTARIM!$A$2:$A$823,A113,AKTARIM!$D$2:$D$823,"UYGÖĞRETİM GÖREVLİSİ")</f>
        <v>0</v>
      </c>
      <c r="AK113" s="86">
        <f>COUNTIFS(ILAN!$A$2:$A$846,A113,ILAN!$D$2:$D$846,"UYGÖĞRETİM GÖREVLİSİ")</f>
        <v>0</v>
      </c>
      <c r="AL113" s="86">
        <f>COUNTIFS(DOLUKADROLAR!$F$2:$F$988,A113,DOLUKADROLAR!$A$2:$A$988,"ARAŞTIRMA GÖREVLİSİ")</f>
        <v>0</v>
      </c>
      <c r="AM113" s="86">
        <f>COUNTIFS(AKTARIM!$A$2:$A$823,A113,AKTARIM!$D$2:$D$823,"ARAŞTIRMA GÖREVLİSİ")</f>
        <v>0</v>
      </c>
      <c r="AN113" s="86">
        <f>COUNTIFS(ILAN!$A$2:$A$846,A113,ILAN!$D$2:$D$846,"ARAŞTIRMA GÖREVLİSİ")</f>
        <v>0</v>
      </c>
      <c r="AO113" s="90"/>
      <c r="AP113" s="91">
        <f>IFERROR(VLOOKUP($A113,OGRENCISAYISI!$A$2:$F$103,3,0),"")</f>
        <v>0</v>
      </c>
      <c r="AQ113" s="91">
        <f>IFERROR(VLOOKUP($A113,OGRENCISAYISI!$A$2:$F$103,4,0),"")</f>
        <v>0</v>
      </c>
      <c r="AR113" s="91">
        <f>IFERROR(VLOOKUP($A113,OGRENCISAYISI!$A$2:$F$103,5,0),"")</f>
        <v>0</v>
      </c>
      <c r="AS113" s="91">
        <f>IFERROR(VLOOKUP($A113,OGRENCISAYISI!$A$2:$F$103,6,0),"")</f>
        <v>0</v>
      </c>
      <c r="AT113" s="92">
        <f t="shared" ref="AT113:AT121" si="11">IFERROR(D113/AS113,0)</f>
        <v>0</v>
      </c>
      <c r="AU113" s="92">
        <f t="shared" ref="AU113:AU121" si="12">IFERROR(M113/AS113,0)</f>
        <v>0</v>
      </c>
      <c r="AV113" s="93"/>
      <c r="AW113" s="133">
        <f>COUNTIFS(NORMDUYURU!$A$2:$A$739,A113,NORMDUYURU!$D$2:$D$739,"PROFESÖR")</f>
        <v>0</v>
      </c>
      <c r="AX113" s="165">
        <f>COUNTIFS(NORMDISITALEP!$A$2:$A$877,A113,NORMDISITALEP!$D$2:$D$877,"PROFESÖR")</f>
        <v>0</v>
      </c>
      <c r="AY113" s="136" t="str">
        <f>IF($R113+$S113+$T113+$AX113+$AW113&gt;$Q113,"!","")</f>
        <v/>
      </c>
      <c r="AZ113" s="133">
        <f>COUNTIFS(NORMDUYURU!$A$2:$A$739,A113,NORMDUYURU!$D$2:$D$739,"DOÇENT")</f>
        <v>0</v>
      </c>
      <c r="BA113" s="165">
        <f>COUNTIFS(NORMDISITALEP!$A$2:$A$877,A113,NORMDISITALEP!$D$2:$D$877,"DOÇENT")</f>
        <v>0</v>
      </c>
      <c r="BB113" s="136" t="str">
        <f>IF($V113+$W113+$X113+$BA113+$AZ113&gt;$Q113,"!","")</f>
        <v/>
      </c>
      <c r="BC113" s="133">
        <f>COUNTIFS(NORMDUYURU!$A$2:$A$739,A113,NORMDUYURU!$D$2:$D$739,"DOKTOR ÖĞRETİM ÜYESİ")</f>
        <v>0</v>
      </c>
      <c r="BD113" s="165">
        <f>COUNTIFS(NORMDISITALEP!$A$2:$A$877,A113,NORMDISITALEP!$D$2:$D$877,"DOKTOR ÖĞRETİM ÜYESİ")</f>
        <v>0</v>
      </c>
      <c r="BE113" s="136" t="str">
        <f>IF($Z113+$AA113+$AB113+$BD113+$BC113&gt;$Q113,"!","")</f>
        <v/>
      </c>
      <c r="BF113" s="133">
        <f>COUNTIFS(NORMDUYURU!$A$2:$A$739,A113,NORMDUYURU!$D$2:$D$739,"DERSÖĞRETİM GÖREVLİSİ")</f>
        <v>0</v>
      </c>
      <c r="BG113" s="165">
        <f>COUNTIFS(NORMDISITALEP!$A$2:$A$877,A113,NORMDISITALEP!$D$2:$D$877,"DERSÖĞRETİM GÖREVLİSİ")</f>
        <v>0</v>
      </c>
      <c r="BH113" s="136" t="str">
        <f>IF($AD113+$AE113+$AF113+$BG113+$BF113&gt;$Q113,"!","")</f>
        <v/>
      </c>
      <c r="BI113" s="123">
        <f>COUNTIFS(NORMDUYURU!$A$2:$A$739,A113,NORMDUYURU!$D$2:$D$739,"UYGÖĞRETİM GÖREVLİSİ")</f>
        <v>0</v>
      </c>
      <c r="BJ113" s="123">
        <f>COUNTIFS(NORMDUYURU!$A$2:$A$739,A113,NORMDUYURU!$D$2:$D$739,"ARAŞTIRMA GÖREVLİSİ")</f>
        <v>0</v>
      </c>
    </row>
    <row r="114" spans="1:62" s="5" customFormat="1" ht="124.5" customHeight="1">
      <c r="A114" s="111" t="s">
        <v>126</v>
      </c>
      <c r="B114" s="112" t="s">
        <v>127</v>
      </c>
      <c r="C114" s="113"/>
      <c r="D114" s="86">
        <f>COUNTIFS(DOLUKADROLAR!$F$2:$F$988,A114,DOLUKADROLAR!$A$2:$A$988,"PROFESÖR")+COUNTIFS(DOLUKADROLAR!$F$2:$F$988,A114,DOLUKADROLAR!$A$2:$A$988,"DOÇENT")+COUNTIFS(DOLUKADROLAR!$F$2:$F$988,A114,DOLUKADROLAR!$A$2:$A$988,"DOKTOR ÖĞRETİM ÜYESİ")</f>
        <v>0</v>
      </c>
      <c r="E114" s="86">
        <f>COUNTIFS(DOLUKADROLAR!$F$2:$F$988,A114,DOLUKADROLAR!$A$2:$A$988,"DERSÖĞRETİM GÖREVLİSİ")</f>
        <v>0</v>
      </c>
      <c r="F114" s="109">
        <f>IFERROR(VLOOKUP($A114,ASGARIOUVENORM!$A$2:$C$99,3,0),"")</f>
        <v>0</v>
      </c>
      <c r="G114" s="30" t="str">
        <f t="shared" ref="G114:G119" si="13">IF(D114&gt;=$F114,"YOK","AÇIK VAR")</f>
        <v>YOK</v>
      </c>
      <c r="H114" s="86">
        <f t="shared" ref="H114:H119" si="14">IFERROR(D114-$F114,0)</f>
        <v>0</v>
      </c>
      <c r="I114" s="109">
        <f>IFERROR(VLOOKUP($A114,ASGARIOUVENORM!$A$2:$D$99,4,0),"")</f>
        <v>0</v>
      </c>
      <c r="J114" s="30" t="str">
        <f t="shared" ref="J114:J119" si="15">IF(D114&gt;=$I114,"YOK","AÇIK VAR")</f>
        <v>YOK</v>
      </c>
      <c r="K114" s="86">
        <f t="shared" ref="K114:K119" si="16">IFERROR(D114-$I114,0)</f>
        <v>0</v>
      </c>
      <c r="L114" s="31"/>
      <c r="M114" s="127">
        <f>COUNTIFS(DOLUKADROLAR!$F$2:$F$988,A114,DOLUKADROLAR!$A$2:$A$988,"PROFESÖR")+COUNTIFS(DOLUKADROLAR!$F$2:$F$988,A114,DOLUKADROLAR!$A$2:$A$988,"DOÇENT")+COUNTIFS(DOLUKADROLAR!$F$2:$F$988,A114,DOLUKADROLAR!$A$2:$A$988,"DOKTOR ÖĞRETİM ÜYESİ")+COUNTIFS(DOLUKADROLAR!$F$2:$F$988,A114,DOLUKADROLAR!$A$2:$A$988,"DERSÖĞRETİM GÖREVLİSİ")+COUNTIFS(DOLUKADROLAR!$F$2:$F$988,A114,DOLUKADROLAR!$A$2:$A$988,"UYGÖĞRETİM GÖREVLİSİ")+COUNTIFS(DOLUKADROLAR!$F$2:$F$988,A114,DOLUKADROLAR!$A$2:$A$988,"ARAŞTIRMA GÖREVLİSİ")</f>
        <v>0</v>
      </c>
      <c r="N114" s="84">
        <f t="shared" ref="N114:N116" si="17">ROUNDDOWN(((D114+E114)*2/3),0)</f>
        <v>0</v>
      </c>
      <c r="O114" s="107">
        <f t="shared" si="4"/>
        <v>0</v>
      </c>
      <c r="P114" s="84">
        <f t="shared" si="5"/>
        <v>0</v>
      </c>
      <c r="Q114" s="170">
        <f t="shared" si="6"/>
        <v>0</v>
      </c>
      <c r="R114" s="85">
        <f>COUNTIFS(DOLUKADROLAR!$F$2:$F$988,A114,DOLUKADROLAR!$A$2:$A$988,"PROFESÖR")</f>
        <v>0</v>
      </c>
      <c r="S114" s="86">
        <f>COUNTIFS(AKTARIM!$A$2:$A$823,A114,AKTARIM!$D$2:$D$823,"PROFESÖR")</f>
        <v>0</v>
      </c>
      <c r="T114" s="87">
        <f>COUNTIFS(ILAN!$A$2:$A$846,A114,ILAN!$D$2:$D$846,"PROFESÖR")</f>
        <v>0</v>
      </c>
      <c r="U114" s="128" t="str">
        <f t="shared" si="7"/>
        <v/>
      </c>
      <c r="V114" s="85">
        <f>COUNTIFS(DOLUKADROLAR!$F$2:$F$988,A114,DOLUKADROLAR!$A$2:$A$988,"DOÇENT")</f>
        <v>0</v>
      </c>
      <c r="W114" s="86">
        <f>COUNTIFS(AKTARIM!$A$2:$A$823,A114,AKTARIM!$D$2:$D$823,"DOÇENT")</f>
        <v>0</v>
      </c>
      <c r="X114" s="87">
        <f>COUNTIFS(ILAN!$A$2:$A$846,A114,ILAN!$D$2:$D$846,"DOÇENT")</f>
        <v>0</v>
      </c>
      <c r="Y114" s="128" t="str">
        <f t="shared" si="8"/>
        <v/>
      </c>
      <c r="Z114" s="85">
        <f>COUNTIFS(DOLUKADROLAR!$F$2:$F$988,A114,DOLUKADROLAR!$A$2:$A$988,"DOKTOR ÖĞRETİM ÜYESİ")</f>
        <v>0</v>
      </c>
      <c r="AA114" s="86">
        <f>COUNTIFS(AKTARIM!$A$2:$A$823,A114,AKTARIM!$D$2:$D$823,"DOKTOR ÖĞRETİM ÜYESİ")</f>
        <v>0</v>
      </c>
      <c r="AB114" s="94">
        <f>COUNTIFS(ILAN!$A$2:$A$846,A114,ILAN!$D$2:$D$846,"DOKTOR ÖĞRETİM ÜYESİ")</f>
        <v>0</v>
      </c>
      <c r="AC114" s="128" t="str">
        <f t="shared" si="9"/>
        <v/>
      </c>
      <c r="AD114" s="85">
        <f>COUNTIFS(DOLUKADROLAR!$F$2:$F$988,A114,DOLUKADROLAR!$A$2:$A$988,"DERSÖĞRETİM GÖREVLİSİ")</f>
        <v>0</v>
      </c>
      <c r="AE114" s="86">
        <f>COUNTIFS(AKTARIM!$A$2:$A$823,A114,AKTARIM!$D$2:$D$823,"DERSÖĞRETİM GÖREVLİSİ")</f>
        <v>0</v>
      </c>
      <c r="AF114" s="87">
        <f>COUNTIFS(ILAN!$A$2:$A$846,A114,ILAN!$D$2:$D$846,"DERSÖĞRETİM GÖREVLİSİ")</f>
        <v>0</v>
      </c>
      <c r="AG114" s="128" t="str">
        <f t="shared" si="10"/>
        <v/>
      </c>
      <c r="AH114" s="103"/>
      <c r="AI114" s="86">
        <f>COUNTIFS(DOLUKADROLAR!$F$2:$F$988,A114,DOLUKADROLAR!$A$2:$A$988,"UYGÖĞRETİM GÖREVLİSİ")</f>
        <v>0</v>
      </c>
      <c r="AJ114" s="86">
        <f>COUNTIFS(AKTARIM!$A$2:$A$823,A114,AKTARIM!$D$2:$D$823,"UYGÖĞRETİM GÖREVLİSİ")</f>
        <v>0</v>
      </c>
      <c r="AK114" s="86">
        <f>COUNTIFS(ILAN!$A$2:$A$846,A114,ILAN!$D$2:$D$846,"UYGÖĞRETİM GÖREVLİSİ")</f>
        <v>0</v>
      </c>
      <c r="AL114" s="86">
        <f>COUNTIFS(DOLUKADROLAR!$F$2:$F$988,A114,DOLUKADROLAR!$A$2:$A$988,"ARAŞTIRMA GÖREVLİSİ")</f>
        <v>0</v>
      </c>
      <c r="AM114" s="86">
        <f>COUNTIFS(AKTARIM!$A$2:$A$823,A114,AKTARIM!$D$2:$D$823,"ARAŞTIRMA GÖREVLİSİ")</f>
        <v>0</v>
      </c>
      <c r="AN114" s="86">
        <f>COUNTIFS(ILAN!$A$2:$A$846,A114,ILAN!$D$2:$D$846,"ARAŞTIRMA GÖREVLİSİ")</f>
        <v>0</v>
      </c>
      <c r="AO114" s="90"/>
      <c r="AP114" s="91">
        <f>IFERROR(VLOOKUP($A114,OGRENCISAYISI!$A$2:$F$103,3,0),"")</f>
        <v>0</v>
      </c>
      <c r="AQ114" s="91">
        <f>IFERROR(VLOOKUP($A114,OGRENCISAYISI!$A$2:$F$103,4,0),"")</f>
        <v>0</v>
      </c>
      <c r="AR114" s="91">
        <f>IFERROR(VLOOKUP($A114,OGRENCISAYISI!$A$2:$F$103,5,0),"")</f>
        <v>0</v>
      </c>
      <c r="AS114" s="91">
        <f>IFERROR(VLOOKUP($A114,OGRENCISAYISI!$A$2:$F$103,6,0),"")</f>
        <v>0</v>
      </c>
      <c r="AT114" s="92">
        <f t="shared" si="11"/>
        <v>0</v>
      </c>
      <c r="AU114" s="92">
        <f t="shared" si="12"/>
        <v>0</v>
      </c>
      <c r="AV114" s="93"/>
      <c r="AW114" s="133">
        <f>COUNTIFS(NORMDUYURU!$A$2:$A$739,A114,NORMDUYURU!$D$2:$D$739,"PROFESÖR")</f>
        <v>0</v>
      </c>
      <c r="AX114" s="165">
        <f>COUNTIFS(NORMDISITALEP!$A$2:$A$877,A114,NORMDISITALEP!$D$2:$D$877,"PROFESÖR")</f>
        <v>0</v>
      </c>
      <c r="AY114" s="136" t="str">
        <f t="shared" ref="AY114:AY119" si="18">IF($R114+$S114+$T114+$AX114+$AW114&gt;$Q114,"!","")</f>
        <v/>
      </c>
      <c r="AZ114" s="133">
        <f>COUNTIFS(NORMDUYURU!$A$2:$A$739,A114,NORMDUYURU!$D$2:$D$739,"DOÇENT")</f>
        <v>0</v>
      </c>
      <c r="BA114" s="165">
        <f>COUNTIFS(NORMDISITALEP!$A$2:$A$877,A114,NORMDISITALEP!$D$2:$D$877,"DOÇENT")</f>
        <v>0</v>
      </c>
      <c r="BB114" s="136" t="str">
        <f t="shared" ref="BB114:BB119" si="19">IF($V114+$W114+$X114+$BA114+$AZ114&gt;$Q114,"!","")</f>
        <v/>
      </c>
      <c r="BC114" s="133">
        <f>COUNTIFS(NORMDUYURU!$A$2:$A$739,A114,NORMDUYURU!$D$2:$D$739,"DOKTOR ÖĞRETİM ÜYESİ")</f>
        <v>0</v>
      </c>
      <c r="BD114" s="165">
        <f>COUNTIFS(NORMDISITALEP!$A$2:$A$877,A114,NORMDISITALEP!$D$2:$D$877,"DOKTOR ÖĞRETİM ÜYESİ")</f>
        <v>0</v>
      </c>
      <c r="BE114" s="136" t="str">
        <f t="shared" ref="BE114:BE119" si="20">IF($Z114+$AA114+$AB114+$BD114+$BC114&gt;$Q114,"!","")</f>
        <v/>
      </c>
      <c r="BF114" s="133">
        <f>COUNTIFS(NORMDUYURU!$A$2:$A$739,A114,NORMDUYURU!$D$2:$D$739,"DERSÖĞRETİM GÖREVLİSİ")</f>
        <v>0</v>
      </c>
      <c r="BG114" s="165">
        <f>COUNTIFS(NORMDISITALEP!$A$2:$A$877,A114,NORMDISITALEP!$D$2:$D$877,"DERSÖĞRETİM GÖREVLİSİ")</f>
        <v>0</v>
      </c>
      <c r="BH114" s="136" t="str">
        <f t="shared" ref="BH114:BH119" si="21">IF($AD114+$AE114+$AF114+$BG114+$BF114&gt;$Q114,"!","")</f>
        <v/>
      </c>
      <c r="BI114" s="123">
        <f>COUNTIFS(NORMDUYURU!$A$2:$A$739,A114,NORMDUYURU!$D$2:$D$739,"UYGÖĞRETİM GÖREVLİSİ")</f>
        <v>0</v>
      </c>
      <c r="BJ114" s="123">
        <f>COUNTIFS(NORMDUYURU!$A$2:$A$739,A114,NORMDUYURU!$D$2:$D$739,"ARAŞTIRMA GÖREVLİSİ")</f>
        <v>0</v>
      </c>
    </row>
    <row r="115" spans="1:62" s="5" customFormat="1" ht="124.5" customHeight="1">
      <c r="A115" s="111" t="s">
        <v>131</v>
      </c>
      <c r="B115" s="112" t="s">
        <v>167</v>
      </c>
      <c r="C115" s="113"/>
      <c r="D115" s="86">
        <f>COUNTIFS(DOLUKADROLAR!$F$2:$F$988,A115,DOLUKADROLAR!$A$2:$A$988,"PROFESÖR")+COUNTIFS(DOLUKADROLAR!$F$2:$F$988,A115,DOLUKADROLAR!$A$2:$A$988,"DOÇENT")+COUNTIFS(DOLUKADROLAR!$F$2:$F$988,A115,DOLUKADROLAR!$A$2:$A$988,"DOKTOR ÖĞRETİM ÜYESİ")</f>
        <v>0</v>
      </c>
      <c r="E115" s="86">
        <f>COUNTIFS(DOLUKADROLAR!$F$2:$F$988,A115,DOLUKADROLAR!$A$2:$A$988,"DERSÖĞRETİM GÖREVLİSİ")</f>
        <v>0</v>
      </c>
      <c r="F115" s="109">
        <f>IFERROR(VLOOKUP($A115,ASGARIOUVENORM!$A$2:$C$99,3,0),"")</f>
        <v>0</v>
      </c>
      <c r="G115" s="30" t="str">
        <f t="shared" si="13"/>
        <v>YOK</v>
      </c>
      <c r="H115" s="86">
        <f t="shared" si="14"/>
        <v>0</v>
      </c>
      <c r="I115" s="109">
        <f>IFERROR(VLOOKUP($A115,ASGARIOUVENORM!$A$2:$D$99,4,0),"")</f>
        <v>0</v>
      </c>
      <c r="J115" s="30" t="str">
        <f t="shared" si="15"/>
        <v>YOK</v>
      </c>
      <c r="K115" s="86">
        <f t="shared" si="16"/>
        <v>0</v>
      </c>
      <c r="L115" s="31"/>
      <c r="M115" s="127">
        <f>COUNTIFS(DOLUKADROLAR!$F$2:$F$988,A115,DOLUKADROLAR!$A$2:$A$988,"PROFESÖR")+COUNTIFS(DOLUKADROLAR!$F$2:$F$988,A115,DOLUKADROLAR!$A$2:$A$988,"DOÇENT")+COUNTIFS(DOLUKADROLAR!$F$2:$F$988,A115,DOLUKADROLAR!$A$2:$A$988,"DOKTOR ÖĞRETİM ÜYESİ")+COUNTIFS(DOLUKADROLAR!$F$2:$F$988,A115,DOLUKADROLAR!$A$2:$A$988,"DERSÖĞRETİM GÖREVLİSİ")+COUNTIFS(DOLUKADROLAR!$F$2:$F$988,A115,DOLUKADROLAR!$A$2:$A$988,"UYGÖĞRETİM GÖREVLİSİ")+COUNTIFS(DOLUKADROLAR!$F$2:$F$988,A115,DOLUKADROLAR!$A$2:$A$988,"ARAŞTIRMA GÖREVLİSİ")</f>
        <v>0</v>
      </c>
      <c r="N115" s="84">
        <f t="shared" si="17"/>
        <v>0</v>
      </c>
      <c r="O115" s="107">
        <f t="shared" si="4"/>
        <v>0</v>
      </c>
      <c r="P115" s="84">
        <f t="shared" si="5"/>
        <v>0</v>
      </c>
      <c r="Q115" s="170">
        <f t="shared" si="6"/>
        <v>0</v>
      </c>
      <c r="R115" s="85">
        <f>COUNTIFS(DOLUKADROLAR!$F$2:$F$988,A115,DOLUKADROLAR!$A$2:$A$988,"PROFESÖR")</f>
        <v>0</v>
      </c>
      <c r="S115" s="86">
        <f>COUNTIFS(AKTARIM!$A$2:$A$823,A115,AKTARIM!$D$2:$D$823,"PROFESÖR")</f>
        <v>0</v>
      </c>
      <c r="T115" s="87">
        <f>COUNTIFS(ILAN!$A$2:$A$846,A115,ILAN!$D$2:$D$846,"PROFESÖR")</f>
        <v>0</v>
      </c>
      <c r="U115" s="128" t="str">
        <f t="shared" si="7"/>
        <v/>
      </c>
      <c r="V115" s="85">
        <f>COUNTIFS(DOLUKADROLAR!$F$2:$F$988,A115,DOLUKADROLAR!$A$2:$A$988,"DOÇENT")</f>
        <v>0</v>
      </c>
      <c r="W115" s="86">
        <f>COUNTIFS(AKTARIM!$A$2:$A$823,A115,AKTARIM!$D$2:$D$823,"DOÇENT")</f>
        <v>0</v>
      </c>
      <c r="X115" s="87">
        <f>COUNTIFS(ILAN!$A$2:$A$846,A115,ILAN!$D$2:$D$846,"DOÇENT")</f>
        <v>0</v>
      </c>
      <c r="Y115" s="128" t="str">
        <f t="shared" si="8"/>
        <v/>
      </c>
      <c r="Z115" s="85">
        <f>COUNTIFS(DOLUKADROLAR!$F$2:$F$988,A115,DOLUKADROLAR!$A$2:$A$988,"DOKTOR ÖĞRETİM ÜYESİ")</f>
        <v>0</v>
      </c>
      <c r="AA115" s="86">
        <f>COUNTIFS(AKTARIM!$A$2:$A$823,A115,AKTARIM!$D$2:$D$823,"DOKTOR ÖĞRETİM ÜYESİ")</f>
        <v>0</v>
      </c>
      <c r="AB115" s="94">
        <f>COUNTIFS(ILAN!$A$2:$A$846,A115,ILAN!$D$2:$D$846,"DOKTOR ÖĞRETİM ÜYESİ")</f>
        <v>0</v>
      </c>
      <c r="AC115" s="128" t="str">
        <f t="shared" si="9"/>
        <v/>
      </c>
      <c r="AD115" s="85">
        <f>COUNTIFS(DOLUKADROLAR!$F$2:$F$988,A115,DOLUKADROLAR!$A$2:$A$988,"DERSÖĞRETİM GÖREVLİSİ")</f>
        <v>0</v>
      </c>
      <c r="AE115" s="86">
        <f>COUNTIFS(AKTARIM!$A$2:$A$823,A115,AKTARIM!$D$2:$D$823,"DERSÖĞRETİM GÖREVLİSİ")</f>
        <v>0</v>
      </c>
      <c r="AF115" s="87">
        <f>COUNTIFS(ILAN!$A$2:$A$846,A115,ILAN!$D$2:$D$846,"DERSÖĞRETİM GÖREVLİSİ")</f>
        <v>0</v>
      </c>
      <c r="AG115" s="128" t="str">
        <f t="shared" si="10"/>
        <v/>
      </c>
      <c r="AH115" s="103"/>
      <c r="AI115" s="86">
        <f>COUNTIFS(DOLUKADROLAR!$F$2:$F$988,A115,DOLUKADROLAR!$A$2:$A$988,"UYGÖĞRETİM GÖREVLİSİ")</f>
        <v>0</v>
      </c>
      <c r="AJ115" s="86">
        <f>COUNTIFS(AKTARIM!$A$2:$A$823,A115,AKTARIM!$D$2:$D$823,"UYGÖĞRETİM GÖREVLİSİ")</f>
        <v>0</v>
      </c>
      <c r="AK115" s="86">
        <f>COUNTIFS(ILAN!$A$2:$A$846,A115,ILAN!$D$2:$D$846,"UYGÖĞRETİM GÖREVLİSİ")</f>
        <v>0</v>
      </c>
      <c r="AL115" s="86">
        <f>COUNTIFS(DOLUKADROLAR!$F$2:$F$988,A115,DOLUKADROLAR!$A$2:$A$988,"ARAŞTIRMA GÖREVLİSİ")</f>
        <v>0</v>
      </c>
      <c r="AM115" s="86">
        <f>COUNTIFS(AKTARIM!$A$2:$A$823,A115,AKTARIM!$D$2:$D$823,"ARAŞTIRMA GÖREVLİSİ")</f>
        <v>0</v>
      </c>
      <c r="AN115" s="86">
        <f>COUNTIFS(ILAN!$A$2:$A$846,A115,ILAN!$D$2:$D$846,"ARAŞTIRMA GÖREVLİSİ")</f>
        <v>0</v>
      </c>
      <c r="AO115" s="90"/>
      <c r="AP115" s="91">
        <f>IFERROR(VLOOKUP($A115,OGRENCISAYISI!$A$2:$F$103,3,0),"")</f>
        <v>0</v>
      </c>
      <c r="AQ115" s="91">
        <f>IFERROR(VLOOKUP($A115,OGRENCISAYISI!$A$2:$F$103,4,0),"")</f>
        <v>0</v>
      </c>
      <c r="AR115" s="91">
        <f>IFERROR(VLOOKUP($A115,OGRENCISAYISI!$A$2:$F$103,5,0),"")</f>
        <v>0</v>
      </c>
      <c r="AS115" s="91">
        <f>IFERROR(VLOOKUP($A115,OGRENCISAYISI!$A$2:$F$103,6,0),"")</f>
        <v>0</v>
      </c>
      <c r="AT115" s="92">
        <f t="shared" si="11"/>
        <v>0</v>
      </c>
      <c r="AU115" s="92">
        <f t="shared" si="12"/>
        <v>0</v>
      </c>
      <c r="AV115" s="93"/>
      <c r="AW115" s="133">
        <f>COUNTIFS(NORMDUYURU!$A$2:$A$739,A115,NORMDUYURU!$D$2:$D$739,"PROFESÖR")</f>
        <v>0</v>
      </c>
      <c r="AX115" s="165">
        <f>COUNTIFS(NORMDISITALEP!$A$2:$A$877,A115,NORMDISITALEP!$D$2:$D$877,"PROFESÖR")</f>
        <v>0</v>
      </c>
      <c r="AY115" s="136" t="str">
        <f t="shared" si="18"/>
        <v/>
      </c>
      <c r="AZ115" s="133">
        <f>COUNTIFS(NORMDUYURU!$A$2:$A$739,A115,NORMDUYURU!$D$2:$D$739,"DOÇENT")</f>
        <v>0</v>
      </c>
      <c r="BA115" s="165">
        <f>COUNTIFS(NORMDISITALEP!$A$2:$A$877,A115,NORMDISITALEP!$D$2:$D$877,"DOÇENT")</f>
        <v>0</v>
      </c>
      <c r="BB115" s="136" t="str">
        <f t="shared" si="19"/>
        <v/>
      </c>
      <c r="BC115" s="133">
        <f>COUNTIFS(NORMDUYURU!$A$2:$A$739,A115,NORMDUYURU!$D$2:$D$739,"DOKTOR ÖĞRETİM ÜYESİ")</f>
        <v>0</v>
      </c>
      <c r="BD115" s="165">
        <f>COUNTIFS(NORMDISITALEP!$A$2:$A$877,A115,NORMDISITALEP!$D$2:$D$877,"DOKTOR ÖĞRETİM ÜYESİ")</f>
        <v>0</v>
      </c>
      <c r="BE115" s="136" t="str">
        <f t="shared" si="20"/>
        <v/>
      </c>
      <c r="BF115" s="133">
        <f>COUNTIFS(NORMDUYURU!$A$2:$A$739,A115,NORMDUYURU!$D$2:$D$739,"DERSÖĞRETİM GÖREVLİSİ")</f>
        <v>0</v>
      </c>
      <c r="BG115" s="165">
        <f>COUNTIFS(NORMDISITALEP!$A$2:$A$877,A115,NORMDISITALEP!$D$2:$D$877,"DERSÖĞRETİM GÖREVLİSİ")</f>
        <v>0</v>
      </c>
      <c r="BH115" s="136" t="str">
        <f t="shared" si="21"/>
        <v/>
      </c>
      <c r="BI115" s="123">
        <f>COUNTIFS(NORMDUYURU!$A$2:$A$739,A115,NORMDUYURU!$D$2:$D$739,"UYGÖĞRETİM GÖREVLİSİ")</f>
        <v>0</v>
      </c>
      <c r="BJ115" s="123">
        <f>COUNTIFS(NORMDUYURU!$A$2:$A$739,A115,NORMDUYURU!$D$2:$D$739,"ARAŞTIRMA GÖREVLİSİ")</f>
        <v>0</v>
      </c>
    </row>
    <row r="116" spans="1:62" s="5" customFormat="1" ht="124.5" customHeight="1">
      <c r="A116" s="111" t="s">
        <v>112</v>
      </c>
      <c r="B116" s="112" t="s">
        <v>177</v>
      </c>
      <c r="C116" s="113"/>
      <c r="D116" s="86">
        <f>COUNTIFS(DOLUKADROLAR!$F$2:$F$988,A116,DOLUKADROLAR!$A$2:$A$988,"PROFESÖR")+COUNTIFS(DOLUKADROLAR!$F$2:$F$988,A116,DOLUKADROLAR!$A$2:$A$988,"DOÇENT")+COUNTIFS(DOLUKADROLAR!$F$2:$F$988,A116,DOLUKADROLAR!$A$2:$A$988,"DOKTOR ÖĞRETİM ÜYESİ")</f>
        <v>0</v>
      </c>
      <c r="E116" s="86">
        <f>COUNTIFS(DOLUKADROLAR!$F$2:$F$988,A116,DOLUKADROLAR!$A$2:$A$988,"DERSÖĞRETİM GÖREVLİSİ")</f>
        <v>0</v>
      </c>
      <c r="F116" s="109">
        <f>IFERROR(VLOOKUP($A116,ASGARIOUVENORM!$A$2:$C$99,3,0),"")</f>
        <v>0</v>
      </c>
      <c r="G116" s="30" t="str">
        <f t="shared" si="13"/>
        <v>YOK</v>
      </c>
      <c r="H116" s="86">
        <f t="shared" si="14"/>
        <v>0</v>
      </c>
      <c r="I116" s="109">
        <f>IFERROR(VLOOKUP($A116,ASGARIOUVENORM!$A$2:$D$99,4,0),"")</f>
        <v>0</v>
      </c>
      <c r="J116" s="30" t="str">
        <f t="shared" si="15"/>
        <v>YOK</v>
      </c>
      <c r="K116" s="86">
        <f t="shared" si="16"/>
        <v>0</v>
      </c>
      <c r="L116" s="31"/>
      <c r="M116" s="127">
        <f>COUNTIFS(DOLUKADROLAR!$F$2:$F$988,A116,DOLUKADROLAR!$A$2:$A$988,"PROFESÖR")+COUNTIFS(DOLUKADROLAR!$F$2:$F$988,A116,DOLUKADROLAR!$A$2:$A$988,"DOÇENT")+COUNTIFS(DOLUKADROLAR!$F$2:$F$988,A116,DOLUKADROLAR!$A$2:$A$988,"DOKTOR ÖĞRETİM ÜYESİ")+COUNTIFS(DOLUKADROLAR!$F$2:$F$988,A116,DOLUKADROLAR!$A$2:$A$988,"DERSÖĞRETİM GÖREVLİSİ")+COUNTIFS(DOLUKADROLAR!$F$2:$F$988,A116,DOLUKADROLAR!$A$2:$A$988,"UYGÖĞRETİM GÖREVLİSİ")+COUNTIFS(DOLUKADROLAR!$F$2:$F$988,A116,DOLUKADROLAR!$A$2:$A$988,"ARAŞTIRMA GÖREVLİSİ")</f>
        <v>0</v>
      </c>
      <c r="N116" s="84">
        <f t="shared" si="17"/>
        <v>0</v>
      </c>
      <c r="O116" s="107">
        <f t="shared" si="4"/>
        <v>0</v>
      </c>
      <c r="P116" s="84">
        <f t="shared" si="5"/>
        <v>0</v>
      </c>
      <c r="Q116" s="170">
        <f t="shared" si="6"/>
        <v>0</v>
      </c>
      <c r="R116" s="85">
        <f>COUNTIFS(DOLUKADROLAR!$F$2:$F$988,A116,DOLUKADROLAR!$A$2:$A$988,"PROFESÖR")</f>
        <v>0</v>
      </c>
      <c r="S116" s="86">
        <f>COUNTIFS(AKTARIM!$A$2:$A$823,A116,AKTARIM!$D$2:$D$823,"PROFESÖR")</f>
        <v>0</v>
      </c>
      <c r="T116" s="87">
        <f>COUNTIFS(ILAN!$A$2:$A$846,A116,ILAN!$D$2:$D$846,"PROFESÖR")</f>
        <v>0</v>
      </c>
      <c r="U116" s="128" t="str">
        <f t="shared" si="7"/>
        <v/>
      </c>
      <c r="V116" s="85">
        <f>COUNTIFS(DOLUKADROLAR!$F$2:$F$988,A116,DOLUKADROLAR!$A$2:$A$988,"DOÇENT")</f>
        <v>0</v>
      </c>
      <c r="W116" s="86">
        <f>COUNTIFS(AKTARIM!$A$2:$A$823,A116,AKTARIM!$D$2:$D$823,"DOÇENT")</f>
        <v>0</v>
      </c>
      <c r="X116" s="87">
        <f>COUNTIFS(ILAN!$A$2:$A$846,A116,ILAN!$D$2:$D$846,"DOÇENT")</f>
        <v>0</v>
      </c>
      <c r="Y116" s="128" t="str">
        <f t="shared" si="8"/>
        <v/>
      </c>
      <c r="Z116" s="85">
        <f>COUNTIFS(DOLUKADROLAR!$F$2:$F$988,A116,DOLUKADROLAR!$A$2:$A$988,"DOKTOR ÖĞRETİM ÜYESİ")</f>
        <v>0</v>
      </c>
      <c r="AA116" s="86">
        <f>COUNTIFS(AKTARIM!$A$2:$A$823,A116,AKTARIM!$D$2:$D$823,"DOKTOR ÖĞRETİM ÜYESİ")</f>
        <v>0</v>
      </c>
      <c r="AB116" s="94">
        <f>COUNTIFS(ILAN!$A$2:$A$846,A116,ILAN!$D$2:$D$846,"DOKTOR ÖĞRETİM ÜYESİ")</f>
        <v>0</v>
      </c>
      <c r="AC116" s="128" t="str">
        <f t="shared" si="9"/>
        <v/>
      </c>
      <c r="AD116" s="85">
        <f>COUNTIFS(DOLUKADROLAR!$F$2:$F$988,A116,DOLUKADROLAR!$A$2:$A$988,"DERSÖĞRETİM GÖREVLİSİ")</f>
        <v>0</v>
      </c>
      <c r="AE116" s="86">
        <f>COUNTIFS(AKTARIM!$A$2:$A$823,A116,AKTARIM!$D$2:$D$823,"DERSÖĞRETİM GÖREVLİSİ")</f>
        <v>0</v>
      </c>
      <c r="AF116" s="87">
        <f>COUNTIFS(ILAN!$A$2:$A$846,A116,ILAN!$D$2:$D$846,"DERSÖĞRETİM GÖREVLİSİ")</f>
        <v>0</v>
      </c>
      <c r="AG116" s="128" t="str">
        <f t="shared" si="10"/>
        <v/>
      </c>
      <c r="AH116" s="103"/>
      <c r="AI116" s="86">
        <f>COUNTIFS(DOLUKADROLAR!$F$2:$F$988,A116,DOLUKADROLAR!$A$2:$A$988,"UYGÖĞRETİM GÖREVLİSİ")</f>
        <v>0</v>
      </c>
      <c r="AJ116" s="86">
        <f>COUNTIFS(AKTARIM!$A$2:$A$823,A116,AKTARIM!$D$2:$D$823,"UYGÖĞRETİM GÖREVLİSİ")</f>
        <v>0</v>
      </c>
      <c r="AK116" s="86">
        <f>COUNTIFS(ILAN!$A$2:$A$846,A116,ILAN!$D$2:$D$846,"UYGÖĞRETİM GÖREVLİSİ")</f>
        <v>0</v>
      </c>
      <c r="AL116" s="86">
        <f>COUNTIFS(DOLUKADROLAR!$F$2:$F$988,A116,DOLUKADROLAR!$A$2:$A$988,"ARAŞTIRMA GÖREVLİSİ")</f>
        <v>0</v>
      </c>
      <c r="AM116" s="86">
        <f>COUNTIFS(AKTARIM!$A$2:$A$823,A116,AKTARIM!$D$2:$D$823,"ARAŞTIRMA GÖREVLİSİ")</f>
        <v>0</v>
      </c>
      <c r="AN116" s="86">
        <f>COUNTIFS(ILAN!$A$2:$A$846,A116,ILAN!$D$2:$D$846,"ARAŞTIRMA GÖREVLİSİ")</f>
        <v>0</v>
      </c>
      <c r="AO116" s="90"/>
      <c r="AP116" s="91">
        <f>IFERROR(VLOOKUP($A116,OGRENCISAYISI!$A$2:$F$103,3,0),"")</f>
        <v>0</v>
      </c>
      <c r="AQ116" s="91">
        <f>IFERROR(VLOOKUP($A116,OGRENCISAYISI!$A$2:$F$103,4,0),"")</f>
        <v>0</v>
      </c>
      <c r="AR116" s="91">
        <f>IFERROR(VLOOKUP($A116,OGRENCISAYISI!$A$2:$F$103,5,0),"")</f>
        <v>0</v>
      </c>
      <c r="AS116" s="91">
        <f>IFERROR(VLOOKUP($A116,OGRENCISAYISI!$A$2:$F$103,6,0),"")</f>
        <v>0</v>
      </c>
      <c r="AT116" s="92">
        <f t="shared" si="11"/>
        <v>0</v>
      </c>
      <c r="AU116" s="92">
        <f t="shared" si="12"/>
        <v>0</v>
      </c>
      <c r="AV116" s="93"/>
      <c r="AW116" s="133">
        <f>COUNTIFS(NORMDUYURU!$A$2:$A$739,A116,NORMDUYURU!$D$2:$D$739,"PROFESÖR")</f>
        <v>0</v>
      </c>
      <c r="AX116" s="165">
        <f>COUNTIFS(NORMDISITALEP!$A$2:$A$877,A116,NORMDISITALEP!$D$2:$D$877,"PROFESÖR")</f>
        <v>0</v>
      </c>
      <c r="AY116" s="136" t="str">
        <f t="shared" si="18"/>
        <v/>
      </c>
      <c r="AZ116" s="133">
        <f>COUNTIFS(NORMDUYURU!$A$2:$A$739,A116,NORMDUYURU!$D$2:$D$739,"DOÇENT")</f>
        <v>0</v>
      </c>
      <c r="BA116" s="165">
        <f>COUNTIFS(NORMDISITALEP!$A$2:$A$877,A116,NORMDISITALEP!$D$2:$D$877,"DOÇENT")</f>
        <v>0</v>
      </c>
      <c r="BB116" s="136" t="str">
        <f t="shared" si="19"/>
        <v/>
      </c>
      <c r="BC116" s="133">
        <f>COUNTIFS(NORMDUYURU!$A$2:$A$739,A116,NORMDUYURU!$D$2:$D$739,"DOKTOR ÖĞRETİM ÜYESİ")</f>
        <v>0</v>
      </c>
      <c r="BD116" s="165">
        <f>COUNTIFS(NORMDISITALEP!$A$2:$A$877,A116,NORMDISITALEP!$D$2:$D$877,"DOKTOR ÖĞRETİM ÜYESİ")</f>
        <v>0</v>
      </c>
      <c r="BE116" s="136" t="str">
        <f t="shared" si="20"/>
        <v/>
      </c>
      <c r="BF116" s="133">
        <f>COUNTIFS(NORMDUYURU!$A$2:$A$739,A116,NORMDUYURU!$D$2:$D$739,"DERSÖĞRETİM GÖREVLİSİ")</f>
        <v>0</v>
      </c>
      <c r="BG116" s="165">
        <f>COUNTIFS(NORMDISITALEP!$A$2:$A$877,A116,NORMDISITALEP!$D$2:$D$877,"DERSÖĞRETİM GÖREVLİSİ")</f>
        <v>0</v>
      </c>
      <c r="BH116" s="136" t="str">
        <f t="shared" si="21"/>
        <v/>
      </c>
      <c r="BI116" s="123">
        <f>COUNTIFS(NORMDUYURU!$A$2:$A$739,A116,NORMDUYURU!$D$2:$D$739,"UYGÖĞRETİM GÖREVLİSİ")</f>
        <v>0</v>
      </c>
      <c r="BJ116" s="123">
        <f>COUNTIFS(NORMDUYURU!$A$2:$A$739,A116,NORMDUYURU!$D$2:$D$739,"ARAŞTIRMA GÖREVLİSİ")</f>
        <v>0</v>
      </c>
    </row>
    <row r="117" spans="1:62" s="5" customFormat="1" ht="124.5" customHeight="1">
      <c r="A117" s="112" t="s">
        <v>130</v>
      </c>
      <c r="B117" s="112" t="s">
        <v>168</v>
      </c>
      <c r="C117" s="113"/>
      <c r="D117" s="86">
        <f>COUNTIFS(DOLUKADROLAR!$F$2:$F$988,A117,DOLUKADROLAR!$A$2:$A$988,"PROFESÖR")+COUNTIFS(DOLUKADROLAR!$F$2:$F$988,A117,DOLUKADROLAR!$A$2:$A$988,"DOÇENT")+COUNTIFS(DOLUKADROLAR!$F$2:$F$988,A117,DOLUKADROLAR!$A$2:$A$988,"DOKTOR ÖĞRETİM ÜYESİ")</f>
        <v>0</v>
      </c>
      <c r="E117" s="86">
        <f>COUNTIFS(DOLUKADROLAR!$F$2:$F$988,A117,DOLUKADROLAR!$A$2:$A$988,"DERSÖĞRETİM GÖREVLİSİ")</f>
        <v>0</v>
      </c>
      <c r="F117" s="109">
        <f>IFERROR(VLOOKUP($A117,ASGARIOUVENORM!$A$2:$C$99,3,0),"")</f>
        <v>0</v>
      </c>
      <c r="G117" s="30" t="str">
        <f t="shared" si="13"/>
        <v>YOK</v>
      </c>
      <c r="H117" s="86">
        <f t="shared" si="14"/>
        <v>0</v>
      </c>
      <c r="I117" s="109">
        <f>IFERROR(VLOOKUP($A117,ASGARIOUVENORM!$A$2:$D$99,4,0),"")</f>
        <v>0</v>
      </c>
      <c r="J117" s="30" t="str">
        <f t="shared" si="15"/>
        <v>YOK</v>
      </c>
      <c r="K117" s="86">
        <f t="shared" si="16"/>
        <v>0</v>
      </c>
      <c r="L117" s="31"/>
      <c r="M117" s="127">
        <f>COUNTIFS(DOLUKADROLAR!$F$2:$F$988,A117,DOLUKADROLAR!$A$2:$A$988,"PROFESÖR")+COUNTIFS(DOLUKADROLAR!$F$2:$F$988,A117,DOLUKADROLAR!$A$2:$A$988,"DOÇENT")+COUNTIFS(DOLUKADROLAR!$F$2:$F$988,A117,DOLUKADROLAR!$A$2:$A$988,"DOKTOR ÖĞRETİM ÜYESİ")+COUNTIFS(DOLUKADROLAR!$F$2:$F$988,A117,DOLUKADROLAR!$A$2:$A$988,"DERSÖĞRETİM GÖREVLİSİ")+COUNTIFS(DOLUKADROLAR!$F$2:$F$988,A117,DOLUKADROLAR!$A$2:$A$988,"UYGÖĞRETİM GÖREVLİSİ")+COUNTIFS(DOLUKADROLAR!$F$2:$F$988,A117,DOLUKADROLAR!$A$2:$A$988,"ARAŞTIRMA GÖREVLİSİ")</f>
        <v>0</v>
      </c>
      <c r="N117" s="84">
        <f t="shared" ref="N117:N121" si="22">ROUNDDOWN(((D117+E117)*2/3),0)</f>
        <v>0</v>
      </c>
      <c r="O117" s="107">
        <f t="shared" si="4"/>
        <v>0</v>
      </c>
      <c r="P117" s="84">
        <f t="shared" si="5"/>
        <v>0</v>
      </c>
      <c r="Q117" s="170">
        <f t="shared" si="6"/>
        <v>0</v>
      </c>
      <c r="R117" s="85">
        <f>COUNTIFS(DOLUKADROLAR!$F$2:$F$988,A117,DOLUKADROLAR!$A$2:$A$988,"PROFESÖR")</f>
        <v>0</v>
      </c>
      <c r="S117" s="86">
        <f>COUNTIFS(AKTARIM!$A$2:$A$823,A117,AKTARIM!$D$2:$D$823,"PROFESÖR")</f>
        <v>0</v>
      </c>
      <c r="T117" s="87">
        <f>COUNTIFS(ILAN!$A$2:$A$846,A117,ILAN!$D$2:$D$846,"PROFESÖR")</f>
        <v>0</v>
      </c>
      <c r="U117" s="128" t="str">
        <f t="shared" si="7"/>
        <v/>
      </c>
      <c r="V117" s="85">
        <f>COUNTIFS(DOLUKADROLAR!$F$2:$F$988,A117,DOLUKADROLAR!$A$2:$A$988,"DOÇENT")</f>
        <v>0</v>
      </c>
      <c r="W117" s="86">
        <f>COUNTIFS(AKTARIM!$A$2:$A$823,A117,AKTARIM!$D$2:$D$823,"DOÇENT")</f>
        <v>0</v>
      </c>
      <c r="X117" s="87">
        <f>COUNTIFS(ILAN!$A$2:$A$846,A117,ILAN!$D$2:$D$846,"DOÇENT")</f>
        <v>0</v>
      </c>
      <c r="Y117" s="128" t="str">
        <f t="shared" si="8"/>
        <v/>
      </c>
      <c r="Z117" s="85">
        <f>COUNTIFS(DOLUKADROLAR!$F$2:$F$988,A117,DOLUKADROLAR!$A$2:$A$988,"DOKTOR ÖĞRETİM ÜYESİ")</f>
        <v>0</v>
      </c>
      <c r="AA117" s="86">
        <f>COUNTIFS(AKTARIM!$A$2:$A$823,A117,AKTARIM!$D$2:$D$823,"DOKTOR ÖĞRETİM ÜYESİ")</f>
        <v>0</v>
      </c>
      <c r="AB117" s="94">
        <f>COUNTIFS(ILAN!$A$2:$A$846,A117,ILAN!$D$2:$D$846,"DOKTOR ÖĞRETİM ÜYESİ")</f>
        <v>0</v>
      </c>
      <c r="AC117" s="128" t="str">
        <f t="shared" si="9"/>
        <v/>
      </c>
      <c r="AD117" s="85">
        <f>COUNTIFS(DOLUKADROLAR!$F$2:$F$988,A117,DOLUKADROLAR!$A$2:$A$988,"DERSÖĞRETİM GÖREVLİSİ")</f>
        <v>0</v>
      </c>
      <c r="AE117" s="86">
        <f>COUNTIFS(AKTARIM!$A$2:$A$823,A117,AKTARIM!$D$2:$D$823,"DERSÖĞRETİM GÖREVLİSİ")</f>
        <v>0</v>
      </c>
      <c r="AF117" s="87">
        <f>COUNTIFS(ILAN!$A$2:$A$846,A117,ILAN!$D$2:$D$846,"DERSÖĞRETİM GÖREVLİSİ")</f>
        <v>0</v>
      </c>
      <c r="AG117" s="128" t="str">
        <f t="shared" si="10"/>
        <v/>
      </c>
      <c r="AH117" s="103"/>
      <c r="AI117" s="86">
        <f>COUNTIFS(DOLUKADROLAR!$F$2:$F$988,A117,DOLUKADROLAR!$A$2:$A$988,"UYGÖĞRETİM GÖREVLİSİ")</f>
        <v>0</v>
      </c>
      <c r="AJ117" s="86">
        <f>COUNTIFS(AKTARIM!$A$2:$A$823,A117,AKTARIM!$D$2:$D$823,"UYGÖĞRETİM GÖREVLİSİ")</f>
        <v>0</v>
      </c>
      <c r="AK117" s="86">
        <f>COUNTIFS(ILAN!$A$2:$A$846,A117,ILAN!$D$2:$D$846,"UYGÖĞRETİM GÖREVLİSİ")</f>
        <v>0</v>
      </c>
      <c r="AL117" s="86">
        <f>COUNTIFS(DOLUKADROLAR!$F$2:$F$988,A117,DOLUKADROLAR!$A$2:$A$988,"ARAŞTIRMA GÖREVLİSİ")</f>
        <v>0</v>
      </c>
      <c r="AM117" s="86">
        <f>COUNTIFS(AKTARIM!$A$2:$A$823,A117,AKTARIM!$D$2:$D$823,"ARAŞTIRMA GÖREVLİSİ")</f>
        <v>0</v>
      </c>
      <c r="AN117" s="86">
        <f>COUNTIFS(ILAN!$A$2:$A$846,A117,ILAN!$D$2:$D$846,"ARAŞTIRMA GÖREVLİSİ")</f>
        <v>0</v>
      </c>
      <c r="AO117" s="90"/>
      <c r="AP117" s="91">
        <f>IFERROR(VLOOKUP($A117,OGRENCISAYISI!$A$2:$F$103,3,0),"")</f>
        <v>0</v>
      </c>
      <c r="AQ117" s="91">
        <f>IFERROR(VLOOKUP($A117,OGRENCISAYISI!$A$2:$F$103,4,0),"")</f>
        <v>0</v>
      </c>
      <c r="AR117" s="91">
        <f>IFERROR(VLOOKUP($A117,OGRENCISAYISI!$A$2:$F$103,5,0),"")</f>
        <v>0</v>
      </c>
      <c r="AS117" s="91">
        <f>IFERROR(VLOOKUP($A117,OGRENCISAYISI!$A$2:$F$103,6,0),"")</f>
        <v>0</v>
      </c>
      <c r="AT117" s="92">
        <f t="shared" si="11"/>
        <v>0</v>
      </c>
      <c r="AU117" s="92">
        <f t="shared" si="12"/>
        <v>0</v>
      </c>
      <c r="AV117" s="93"/>
      <c r="AW117" s="133">
        <f>COUNTIFS(NORMDUYURU!$A$2:$A$739,A117,NORMDUYURU!$D$2:$D$739,"PROFESÖR")</f>
        <v>0</v>
      </c>
      <c r="AX117" s="165">
        <f>COUNTIFS(NORMDISITALEP!$A$2:$A$877,A117,NORMDISITALEP!$D$2:$D$877,"PROFESÖR")</f>
        <v>0</v>
      </c>
      <c r="AY117" s="136" t="str">
        <f t="shared" si="18"/>
        <v/>
      </c>
      <c r="AZ117" s="133">
        <f>COUNTIFS(NORMDUYURU!$A$2:$A$739,A117,NORMDUYURU!$D$2:$D$739,"DOÇENT")</f>
        <v>0</v>
      </c>
      <c r="BA117" s="165">
        <f>COUNTIFS(NORMDISITALEP!$A$2:$A$877,A117,NORMDISITALEP!$D$2:$D$877,"DOÇENT")</f>
        <v>0</v>
      </c>
      <c r="BB117" s="136" t="str">
        <f t="shared" si="19"/>
        <v/>
      </c>
      <c r="BC117" s="133">
        <f>COUNTIFS(NORMDUYURU!$A$2:$A$739,A117,NORMDUYURU!$D$2:$D$739,"DOKTOR ÖĞRETİM ÜYESİ")</f>
        <v>0</v>
      </c>
      <c r="BD117" s="165">
        <f>COUNTIFS(NORMDISITALEP!$A$2:$A$877,A117,NORMDISITALEP!$D$2:$D$877,"DOKTOR ÖĞRETİM ÜYESİ")</f>
        <v>0</v>
      </c>
      <c r="BE117" s="136" t="str">
        <f t="shared" si="20"/>
        <v/>
      </c>
      <c r="BF117" s="133">
        <f>COUNTIFS(NORMDUYURU!$A$2:$A$739,A117,NORMDUYURU!$D$2:$D$739,"DERSÖĞRETİM GÖREVLİSİ")</f>
        <v>0</v>
      </c>
      <c r="BG117" s="165">
        <f>COUNTIFS(NORMDISITALEP!$A$2:$A$877,A117,NORMDISITALEP!$D$2:$D$877,"DERSÖĞRETİM GÖREVLİSİ")</f>
        <v>0</v>
      </c>
      <c r="BH117" s="136" t="str">
        <f t="shared" si="21"/>
        <v/>
      </c>
      <c r="BI117" s="123">
        <f>COUNTIFS(NORMDUYURU!$A$2:$A$739,A117,NORMDUYURU!$D$2:$D$739,"UYGÖĞRETİM GÖREVLİSİ")</f>
        <v>0</v>
      </c>
      <c r="BJ117" s="123">
        <f>COUNTIFS(NORMDUYURU!$A$2:$A$739,A117,NORMDUYURU!$D$2:$D$739,"ARAŞTIRMA GÖREVLİSİ")</f>
        <v>0</v>
      </c>
    </row>
    <row r="118" spans="1:62" s="5" customFormat="1" ht="124.5" customHeight="1">
      <c r="A118" s="112" t="s">
        <v>141</v>
      </c>
      <c r="B118" s="112" t="s">
        <v>169</v>
      </c>
      <c r="C118" s="113"/>
      <c r="D118" s="86">
        <f>COUNTIFS(DOLUKADROLAR!$F$2:$F$988,A118,DOLUKADROLAR!$A$2:$A$988,"PROFESÖR")+COUNTIFS(DOLUKADROLAR!$F$2:$F$988,A118,DOLUKADROLAR!$A$2:$A$988,"DOÇENT")+COUNTIFS(DOLUKADROLAR!$F$2:$F$988,A118,DOLUKADROLAR!$A$2:$A$988,"DOKTOR ÖĞRETİM ÜYESİ")</f>
        <v>0</v>
      </c>
      <c r="E118" s="86">
        <f>COUNTIFS(DOLUKADROLAR!$F$2:$F$988,A118,DOLUKADROLAR!$A$2:$A$988,"DERSÖĞRETİM GÖREVLİSİ")</f>
        <v>0</v>
      </c>
      <c r="F118" s="109">
        <f>IFERROR(VLOOKUP($A118,ASGARIOUVENORM!$A$2:$C$99,3,0),"")</f>
        <v>0</v>
      </c>
      <c r="G118" s="30" t="str">
        <f t="shared" si="13"/>
        <v>YOK</v>
      </c>
      <c r="H118" s="86">
        <f t="shared" si="14"/>
        <v>0</v>
      </c>
      <c r="I118" s="109">
        <f>IFERROR(VLOOKUP($A118,ASGARIOUVENORM!$A$2:$D$99,4,0),"")</f>
        <v>0</v>
      </c>
      <c r="J118" s="30" t="str">
        <f t="shared" si="15"/>
        <v>YOK</v>
      </c>
      <c r="K118" s="86">
        <f t="shared" si="16"/>
        <v>0</v>
      </c>
      <c r="L118" s="31"/>
      <c r="M118" s="127">
        <f>COUNTIFS(DOLUKADROLAR!$F$2:$F$988,A118,DOLUKADROLAR!$A$2:$A$988,"PROFESÖR")+COUNTIFS(DOLUKADROLAR!$F$2:$F$988,A118,DOLUKADROLAR!$A$2:$A$988,"DOÇENT")+COUNTIFS(DOLUKADROLAR!$F$2:$F$988,A118,DOLUKADROLAR!$A$2:$A$988,"DOKTOR ÖĞRETİM ÜYESİ")+COUNTIFS(DOLUKADROLAR!$F$2:$F$988,A118,DOLUKADROLAR!$A$2:$A$988,"DERSÖĞRETİM GÖREVLİSİ")+COUNTIFS(DOLUKADROLAR!$F$2:$F$988,A118,DOLUKADROLAR!$A$2:$A$988,"UYGÖĞRETİM GÖREVLİSİ")+COUNTIFS(DOLUKADROLAR!$F$2:$F$988,A118,DOLUKADROLAR!$A$2:$A$988,"ARAŞTIRMA GÖREVLİSİ")</f>
        <v>0</v>
      </c>
      <c r="N118" s="84">
        <f t="shared" si="22"/>
        <v>0</v>
      </c>
      <c r="O118" s="107">
        <f t="shared" si="4"/>
        <v>0</v>
      </c>
      <c r="P118" s="84">
        <f t="shared" si="5"/>
        <v>0</v>
      </c>
      <c r="Q118" s="170">
        <f t="shared" si="6"/>
        <v>0</v>
      </c>
      <c r="R118" s="85">
        <f>COUNTIFS(DOLUKADROLAR!$F$2:$F$988,A118,DOLUKADROLAR!$A$2:$A$988,"PROFESÖR")</f>
        <v>0</v>
      </c>
      <c r="S118" s="86">
        <f>COUNTIFS(AKTARIM!$A$2:$A$823,A118,AKTARIM!$D$2:$D$823,"PROFESÖR")</f>
        <v>0</v>
      </c>
      <c r="T118" s="87">
        <f>COUNTIFS(ILAN!$A$2:$A$846,A118,ILAN!$D$2:$D$846,"PROFESÖR")</f>
        <v>0</v>
      </c>
      <c r="U118" s="128" t="str">
        <f t="shared" si="7"/>
        <v/>
      </c>
      <c r="V118" s="85">
        <f>COUNTIFS(DOLUKADROLAR!$F$2:$F$988,A118,DOLUKADROLAR!$A$2:$A$988,"DOÇENT")</f>
        <v>0</v>
      </c>
      <c r="W118" s="86">
        <f>COUNTIFS(AKTARIM!$A$2:$A$823,A118,AKTARIM!$D$2:$D$823,"DOÇENT")</f>
        <v>0</v>
      </c>
      <c r="X118" s="87">
        <f>COUNTIFS(ILAN!$A$2:$A$846,A118,ILAN!$D$2:$D$846,"DOÇENT")</f>
        <v>0</v>
      </c>
      <c r="Y118" s="128" t="str">
        <f t="shared" si="8"/>
        <v/>
      </c>
      <c r="Z118" s="85">
        <f>COUNTIFS(DOLUKADROLAR!$F$2:$F$988,A118,DOLUKADROLAR!$A$2:$A$988,"DOKTOR ÖĞRETİM ÜYESİ")</f>
        <v>0</v>
      </c>
      <c r="AA118" s="86">
        <f>COUNTIFS(AKTARIM!$A$2:$A$823,A118,AKTARIM!$D$2:$D$823,"DOKTOR ÖĞRETİM ÜYESİ")</f>
        <v>0</v>
      </c>
      <c r="AB118" s="94">
        <f>COUNTIFS(ILAN!$A$2:$A$846,A118,ILAN!$D$2:$D$846,"DOKTOR ÖĞRETİM ÜYESİ")</f>
        <v>0</v>
      </c>
      <c r="AC118" s="128" t="str">
        <f t="shared" si="9"/>
        <v/>
      </c>
      <c r="AD118" s="85">
        <f>COUNTIFS(DOLUKADROLAR!$F$2:$F$988,A118,DOLUKADROLAR!$A$2:$A$988,"DERSÖĞRETİM GÖREVLİSİ")</f>
        <v>0</v>
      </c>
      <c r="AE118" s="86">
        <f>COUNTIFS(AKTARIM!$A$2:$A$823,A118,AKTARIM!$D$2:$D$823,"DERSÖĞRETİM GÖREVLİSİ")</f>
        <v>0</v>
      </c>
      <c r="AF118" s="87">
        <f>COUNTIFS(ILAN!$A$2:$A$846,A118,ILAN!$D$2:$D$846,"DERSÖĞRETİM GÖREVLİSİ")</f>
        <v>0</v>
      </c>
      <c r="AG118" s="128" t="str">
        <f t="shared" si="10"/>
        <v/>
      </c>
      <c r="AH118" s="103"/>
      <c r="AI118" s="86">
        <f>COUNTIFS(DOLUKADROLAR!$F$2:$F$988,A118,DOLUKADROLAR!$A$2:$A$988,"UYGÖĞRETİM GÖREVLİSİ")</f>
        <v>0</v>
      </c>
      <c r="AJ118" s="86">
        <f>COUNTIFS(AKTARIM!$A$2:$A$823,A118,AKTARIM!$D$2:$D$823,"UYGÖĞRETİM GÖREVLİSİ")</f>
        <v>0</v>
      </c>
      <c r="AK118" s="86">
        <f>COUNTIFS(ILAN!$A$2:$A$846,A118,ILAN!$D$2:$D$846,"UYGÖĞRETİM GÖREVLİSİ")</f>
        <v>0</v>
      </c>
      <c r="AL118" s="86">
        <f>COUNTIFS(DOLUKADROLAR!$F$2:$F$988,A118,DOLUKADROLAR!$A$2:$A$988,"ARAŞTIRMA GÖREVLİSİ")</f>
        <v>0</v>
      </c>
      <c r="AM118" s="86">
        <f>COUNTIFS(AKTARIM!$A$2:$A$823,A118,AKTARIM!$D$2:$D$823,"ARAŞTIRMA GÖREVLİSİ")</f>
        <v>0</v>
      </c>
      <c r="AN118" s="86">
        <f>COUNTIFS(ILAN!$A$2:$A$846,A118,ILAN!$D$2:$D$846,"ARAŞTIRMA GÖREVLİSİ")</f>
        <v>0</v>
      </c>
      <c r="AO118" s="90"/>
      <c r="AP118" s="91">
        <f>IFERROR(VLOOKUP($A118,OGRENCISAYISI!$A$2:$F$103,3,0),"")</f>
        <v>0</v>
      </c>
      <c r="AQ118" s="91">
        <f>IFERROR(VLOOKUP($A118,OGRENCISAYISI!$A$2:$F$103,4,0),"")</f>
        <v>0</v>
      </c>
      <c r="AR118" s="91">
        <f>IFERROR(VLOOKUP($A118,OGRENCISAYISI!$A$2:$F$103,5,0),"")</f>
        <v>0</v>
      </c>
      <c r="AS118" s="91">
        <f>IFERROR(VLOOKUP($A118,OGRENCISAYISI!$A$2:$F$103,6,0),"")</f>
        <v>0</v>
      </c>
      <c r="AT118" s="92">
        <f t="shared" si="11"/>
        <v>0</v>
      </c>
      <c r="AU118" s="92">
        <f t="shared" si="12"/>
        <v>0</v>
      </c>
      <c r="AV118" s="93"/>
      <c r="AW118" s="133">
        <f>COUNTIFS(NORMDUYURU!$A$2:$A$739,A118,NORMDUYURU!$D$2:$D$739,"PROFESÖR")</f>
        <v>0</v>
      </c>
      <c r="AX118" s="165">
        <f>COUNTIFS(NORMDISITALEP!$A$2:$A$877,A118,NORMDISITALEP!$D$2:$D$877,"PROFESÖR")</f>
        <v>0</v>
      </c>
      <c r="AY118" s="136" t="str">
        <f t="shared" si="18"/>
        <v/>
      </c>
      <c r="AZ118" s="133">
        <f>COUNTIFS(NORMDUYURU!$A$2:$A$739,A118,NORMDUYURU!$D$2:$D$739,"DOÇENT")</f>
        <v>0</v>
      </c>
      <c r="BA118" s="165">
        <f>COUNTIFS(NORMDISITALEP!$A$2:$A$877,A118,NORMDISITALEP!$D$2:$D$877,"DOÇENT")</f>
        <v>0</v>
      </c>
      <c r="BB118" s="136" t="str">
        <f t="shared" si="19"/>
        <v/>
      </c>
      <c r="BC118" s="133">
        <f>COUNTIFS(NORMDUYURU!$A$2:$A$739,A118,NORMDUYURU!$D$2:$D$739,"DOKTOR ÖĞRETİM ÜYESİ")</f>
        <v>0</v>
      </c>
      <c r="BD118" s="165">
        <f>COUNTIFS(NORMDISITALEP!$A$2:$A$877,A118,NORMDISITALEP!$D$2:$D$877,"DOKTOR ÖĞRETİM ÜYESİ")</f>
        <v>0</v>
      </c>
      <c r="BE118" s="136" t="str">
        <f t="shared" si="20"/>
        <v/>
      </c>
      <c r="BF118" s="133">
        <f>COUNTIFS(NORMDUYURU!$A$2:$A$739,A118,NORMDUYURU!$D$2:$D$739,"DERSÖĞRETİM GÖREVLİSİ")</f>
        <v>0</v>
      </c>
      <c r="BG118" s="165">
        <f>COUNTIFS(NORMDISITALEP!$A$2:$A$877,A118,NORMDISITALEP!$D$2:$D$877,"DERSÖĞRETİM GÖREVLİSİ")</f>
        <v>0</v>
      </c>
      <c r="BH118" s="136" t="str">
        <f t="shared" si="21"/>
        <v/>
      </c>
      <c r="BI118" s="123">
        <f>COUNTIFS(NORMDUYURU!$A$2:$A$739,A118,NORMDUYURU!$D$2:$D$739,"UYGÖĞRETİM GÖREVLİSİ")</f>
        <v>0</v>
      </c>
      <c r="BJ118" s="123">
        <f>COUNTIFS(NORMDUYURU!$A$2:$A$739,A118,NORMDUYURU!$D$2:$D$739,"ARAŞTIRMA GÖREVLİSİ")</f>
        <v>0</v>
      </c>
    </row>
    <row r="119" spans="1:62" s="5" customFormat="1" ht="124.5" customHeight="1">
      <c r="A119" s="112" t="s">
        <v>142</v>
      </c>
      <c r="B119" s="112" t="s">
        <v>170</v>
      </c>
      <c r="C119" s="113"/>
      <c r="D119" s="86">
        <f>COUNTIFS(DOLUKADROLAR!$F$2:$F$988,A119,DOLUKADROLAR!$A$2:$A$988,"PROFESÖR")+COUNTIFS(DOLUKADROLAR!$F$2:$F$988,A119,DOLUKADROLAR!$A$2:$A$988,"DOÇENT")+COUNTIFS(DOLUKADROLAR!$F$2:$F$988,A119,DOLUKADROLAR!$A$2:$A$988,"DOKTOR ÖĞRETİM ÜYESİ")</f>
        <v>0</v>
      </c>
      <c r="E119" s="86">
        <f>COUNTIFS(DOLUKADROLAR!$F$2:$F$988,A119,DOLUKADROLAR!$A$2:$A$988,"DERSÖĞRETİM GÖREVLİSİ")</f>
        <v>0</v>
      </c>
      <c r="F119" s="109">
        <f>IFERROR(VLOOKUP($A119,ASGARIOUVENORM!$A$2:$C$99,3,0),"")</f>
        <v>0</v>
      </c>
      <c r="G119" s="30" t="str">
        <f t="shared" si="13"/>
        <v>YOK</v>
      </c>
      <c r="H119" s="86">
        <f t="shared" si="14"/>
        <v>0</v>
      </c>
      <c r="I119" s="109">
        <f>IFERROR(VLOOKUP($A119,ASGARIOUVENORM!$A$2:$D$99,4,0),"")</f>
        <v>0</v>
      </c>
      <c r="J119" s="30" t="str">
        <f t="shared" si="15"/>
        <v>YOK</v>
      </c>
      <c r="K119" s="86">
        <f t="shared" si="16"/>
        <v>0</v>
      </c>
      <c r="L119" s="31"/>
      <c r="M119" s="127">
        <f>COUNTIFS(DOLUKADROLAR!$F$2:$F$988,A119,DOLUKADROLAR!$A$2:$A$988,"PROFESÖR")+COUNTIFS(DOLUKADROLAR!$F$2:$F$988,A119,DOLUKADROLAR!$A$2:$A$988,"DOÇENT")+COUNTIFS(DOLUKADROLAR!$F$2:$F$988,A119,DOLUKADROLAR!$A$2:$A$988,"DOKTOR ÖĞRETİM ÜYESİ")+COUNTIFS(DOLUKADROLAR!$F$2:$F$988,A119,DOLUKADROLAR!$A$2:$A$988,"DERSÖĞRETİM GÖREVLİSİ")+COUNTIFS(DOLUKADROLAR!$F$2:$F$988,A119,DOLUKADROLAR!$A$2:$A$988,"UYGÖĞRETİM GÖREVLİSİ")+COUNTIFS(DOLUKADROLAR!$F$2:$F$988,A119,DOLUKADROLAR!$A$2:$A$988,"ARAŞTIRMA GÖREVLİSİ")</f>
        <v>0</v>
      </c>
      <c r="N119" s="84">
        <f t="shared" si="22"/>
        <v>0</v>
      </c>
      <c r="O119" s="107">
        <f t="shared" si="4"/>
        <v>0</v>
      </c>
      <c r="P119" s="84">
        <f t="shared" si="5"/>
        <v>0</v>
      </c>
      <c r="Q119" s="170">
        <f t="shared" si="6"/>
        <v>0</v>
      </c>
      <c r="R119" s="85">
        <f>COUNTIFS(DOLUKADROLAR!$F$2:$F$988,A119,DOLUKADROLAR!$A$2:$A$988,"PROFESÖR")</f>
        <v>0</v>
      </c>
      <c r="S119" s="86">
        <f>COUNTIFS(AKTARIM!$A$2:$A$823,A119,AKTARIM!$D$2:$D$823,"PROFESÖR")</f>
        <v>0</v>
      </c>
      <c r="T119" s="87">
        <f>COUNTIFS(ILAN!$A$2:$A$846,A119,ILAN!$D$2:$D$846,"PROFESÖR")</f>
        <v>0</v>
      </c>
      <c r="U119" s="128" t="str">
        <f t="shared" si="7"/>
        <v/>
      </c>
      <c r="V119" s="85">
        <f>COUNTIFS(DOLUKADROLAR!$F$2:$F$988,A119,DOLUKADROLAR!$A$2:$A$988,"DOÇENT")</f>
        <v>0</v>
      </c>
      <c r="W119" s="86">
        <f>COUNTIFS(AKTARIM!$A$2:$A$823,A119,AKTARIM!$D$2:$D$823,"DOÇENT")</f>
        <v>0</v>
      </c>
      <c r="X119" s="87">
        <f>COUNTIFS(ILAN!$A$2:$A$846,A119,ILAN!$D$2:$D$846,"DOÇENT")</f>
        <v>0</v>
      </c>
      <c r="Y119" s="128" t="str">
        <f t="shared" si="8"/>
        <v/>
      </c>
      <c r="Z119" s="85">
        <f>COUNTIFS(DOLUKADROLAR!$F$2:$F$988,A119,DOLUKADROLAR!$A$2:$A$988,"DOKTOR ÖĞRETİM ÜYESİ")</f>
        <v>0</v>
      </c>
      <c r="AA119" s="86">
        <f>COUNTIFS(AKTARIM!$A$2:$A$823,A119,AKTARIM!$D$2:$D$823,"DOKTOR ÖĞRETİM ÜYESİ")</f>
        <v>0</v>
      </c>
      <c r="AB119" s="94">
        <f>COUNTIFS(ILAN!$A$2:$A$846,A119,ILAN!$D$2:$D$846,"DOKTOR ÖĞRETİM ÜYESİ")</f>
        <v>0</v>
      </c>
      <c r="AC119" s="128" t="str">
        <f t="shared" si="9"/>
        <v/>
      </c>
      <c r="AD119" s="85">
        <f>COUNTIFS(DOLUKADROLAR!$F$2:$F$988,A119,DOLUKADROLAR!$A$2:$A$988,"DERSÖĞRETİM GÖREVLİSİ")</f>
        <v>0</v>
      </c>
      <c r="AE119" s="86">
        <f>COUNTIFS(AKTARIM!$A$2:$A$823,A119,AKTARIM!$D$2:$D$823,"DERSÖĞRETİM GÖREVLİSİ")</f>
        <v>0</v>
      </c>
      <c r="AF119" s="87">
        <f>COUNTIFS(ILAN!$A$2:$A$846,A119,ILAN!$D$2:$D$846,"DERSÖĞRETİM GÖREVLİSİ")</f>
        <v>0</v>
      </c>
      <c r="AG119" s="128" t="str">
        <f t="shared" si="10"/>
        <v/>
      </c>
      <c r="AH119" s="103"/>
      <c r="AI119" s="86">
        <f>COUNTIFS(DOLUKADROLAR!$F$2:$F$988,A119,DOLUKADROLAR!$A$2:$A$988,"UYGÖĞRETİM GÖREVLİSİ")</f>
        <v>0</v>
      </c>
      <c r="AJ119" s="86">
        <f>COUNTIFS(AKTARIM!$A$2:$A$823,A119,AKTARIM!$D$2:$D$823,"UYGÖĞRETİM GÖREVLİSİ")</f>
        <v>0</v>
      </c>
      <c r="AK119" s="86">
        <f>COUNTIFS(ILAN!$A$2:$A$846,A119,ILAN!$D$2:$D$846,"UYGÖĞRETİM GÖREVLİSİ")</f>
        <v>0</v>
      </c>
      <c r="AL119" s="86">
        <f>COUNTIFS(DOLUKADROLAR!$F$2:$F$988,A119,DOLUKADROLAR!$A$2:$A$988,"ARAŞTIRMA GÖREVLİSİ")</f>
        <v>0</v>
      </c>
      <c r="AM119" s="86">
        <f>COUNTIFS(AKTARIM!$A$2:$A$823,A119,AKTARIM!$D$2:$D$823,"ARAŞTIRMA GÖREVLİSİ")</f>
        <v>0</v>
      </c>
      <c r="AN119" s="86">
        <f>COUNTIFS(ILAN!$A$2:$A$846,A119,ILAN!$D$2:$D$846,"ARAŞTIRMA GÖREVLİSİ")</f>
        <v>0</v>
      </c>
      <c r="AO119" s="90"/>
      <c r="AP119" s="91">
        <f>IFERROR(VLOOKUP($A119,OGRENCISAYISI!$A$2:$F$103,3,0),"")</f>
        <v>0</v>
      </c>
      <c r="AQ119" s="91">
        <f>IFERROR(VLOOKUP($A119,OGRENCISAYISI!$A$2:$F$103,4,0),"")</f>
        <v>0</v>
      </c>
      <c r="AR119" s="91">
        <f>IFERROR(VLOOKUP($A119,OGRENCISAYISI!$A$2:$F$103,5,0),"")</f>
        <v>0</v>
      </c>
      <c r="AS119" s="91">
        <f>IFERROR(VLOOKUP($A119,OGRENCISAYISI!$A$2:$F$103,6,0),"")</f>
        <v>0</v>
      </c>
      <c r="AT119" s="92">
        <f t="shared" si="11"/>
        <v>0</v>
      </c>
      <c r="AU119" s="92">
        <f t="shared" si="12"/>
        <v>0</v>
      </c>
      <c r="AV119" s="93"/>
      <c r="AW119" s="133">
        <f>COUNTIFS(NORMDUYURU!$A$2:$A$739,A119,NORMDUYURU!$D$2:$D$739,"PROFESÖR")</f>
        <v>0</v>
      </c>
      <c r="AX119" s="165">
        <f>COUNTIFS(NORMDISITALEP!$A$2:$A$877,A119,NORMDISITALEP!$D$2:$D$877,"PROFESÖR")</f>
        <v>0</v>
      </c>
      <c r="AY119" s="136" t="str">
        <f t="shared" si="18"/>
        <v/>
      </c>
      <c r="AZ119" s="133">
        <f>COUNTIFS(NORMDUYURU!$A$2:$A$739,A119,NORMDUYURU!$D$2:$D$739,"DOÇENT")</f>
        <v>0</v>
      </c>
      <c r="BA119" s="165">
        <f>COUNTIFS(NORMDISITALEP!$A$2:$A$877,A119,NORMDISITALEP!$D$2:$D$877,"DOÇENT")</f>
        <v>0</v>
      </c>
      <c r="BB119" s="136" t="str">
        <f t="shared" si="19"/>
        <v/>
      </c>
      <c r="BC119" s="133">
        <f>COUNTIFS(NORMDUYURU!$A$2:$A$739,A119,NORMDUYURU!$D$2:$D$739,"DOKTOR ÖĞRETİM ÜYESİ")</f>
        <v>0</v>
      </c>
      <c r="BD119" s="165">
        <f>COUNTIFS(NORMDISITALEP!$A$2:$A$877,A119,NORMDISITALEP!$D$2:$D$877,"DOKTOR ÖĞRETİM ÜYESİ")</f>
        <v>0</v>
      </c>
      <c r="BE119" s="136" t="str">
        <f t="shared" si="20"/>
        <v/>
      </c>
      <c r="BF119" s="133">
        <f>COUNTIFS(NORMDUYURU!$A$2:$A$739,A119,NORMDUYURU!$D$2:$D$739,"DERSÖĞRETİM GÖREVLİSİ")</f>
        <v>0</v>
      </c>
      <c r="BG119" s="165">
        <f>COUNTIFS(NORMDISITALEP!$A$2:$A$877,A119,NORMDISITALEP!$D$2:$D$877,"DERSÖĞRETİM GÖREVLİSİ")</f>
        <v>0</v>
      </c>
      <c r="BH119" s="136" t="str">
        <f t="shared" si="21"/>
        <v/>
      </c>
      <c r="BI119" s="123">
        <f>COUNTIFS(NORMDUYURU!$A$2:$A$739,A119,NORMDUYURU!$D$2:$D$739,"UYGÖĞRETİM GÖREVLİSİ")</f>
        <v>0</v>
      </c>
      <c r="BJ119" s="123">
        <f>COUNTIFS(NORMDUYURU!$A$2:$A$739,A119,NORMDUYURU!$D$2:$D$739,"ARAŞTIRMA GÖREVLİSİ")</f>
        <v>0</v>
      </c>
    </row>
    <row r="120" spans="1:62" s="5" customFormat="1" ht="124.5" customHeight="1">
      <c r="A120" s="112" t="s">
        <v>117</v>
      </c>
      <c r="B120" s="112"/>
      <c r="C120" s="113"/>
      <c r="D120" s="86">
        <f>COUNTIFS(DOLUKADROLAR!$F$2:$F$988,A120,DOLUKADROLAR!$A$2:$A$988,"PROFESÖR")+COUNTIFS(DOLUKADROLAR!$F$2:$F$988,A120,DOLUKADROLAR!$A$2:$A$988,"DOÇENT")+COUNTIFS(DOLUKADROLAR!$F$2:$F$988,A120,DOLUKADROLAR!$A$2:$A$988,"DOKTOR ÖĞRETİM ÜYESİ")</f>
        <v>0</v>
      </c>
      <c r="E120" s="86">
        <f>COUNTIFS(DOLUKADROLAR!$F$2:$F$988,A120,DOLUKADROLAR!$A$2:$A$988,"DERSÖĞRETİM GÖREVLİSİ")</f>
        <v>0</v>
      </c>
      <c r="F120" s="109" t="s">
        <v>158</v>
      </c>
      <c r="G120" s="30" t="s">
        <v>158</v>
      </c>
      <c r="H120" s="86" t="s">
        <v>158</v>
      </c>
      <c r="I120" s="109" t="s">
        <v>158</v>
      </c>
      <c r="J120" s="30" t="s">
        <v>158</v>
      </c>
      <c r="K120" s="86" t="s">
        <v>158</v>
      </c>
      <c r="L120" s="31"/>
      <c r="M120" s="127">
        <f>COUNTIFS(DOLUKADROLAR!$F$2:$F$988,A120,DOLUKADROLAR!$A$2:$A$988,"PROFESÖR")+COUNTIFS(DOLUKADROLAR!$F$2:$F$988,A120,DOLUKADROLAR!$A$2:$A$988,"DOÇENT")+COUNTIFS(DOLUKADROLAR!$F$2:$F$988,A120,DOLUKADROLAR!$A$2:$A$988,"DOKTOR ÖĞRETİM ÜYESİ")+COUNTIFS(DOLUKADROLAR!$F$2:$F$988,A120,DOLUKADROLAR!$A$2:$A$988,"DERSÖĞRETİM GÖREVLİSİ")+COUNTIFS(DOLUKADROLAR!$F$2:$F$988,A120,DOLUKADROLAR!$A$2:$A$988,"UYGÖĞRETİM GÖREVLİSİ")+COUNTIFS(DOLUKADROLAR!$F$2:$F$988,A120,DOLUKADROLAR!$A$2:$A$988,"ARAŞTIRMA GÖREVLİSİ")</f>
        <v>0</v>
      </c>
      <c r="N120" s="84">
        <f t="shared" si="22"/>
        <v>0</v>
      </c>
      <c r="O120" s="107">
        <f t="shared" si="4"/>
        <v>0</v>
      </c>
      <c r="P120" s="84">
        <f t="shared" si="5"/>
        <v>0</v>
      </c>
      <c r="Q120" s="84">
        <f t="shared" ref="Q120:Q121" si="23">ROUNDDOWN(((D120+E120+S120+T120+W120+X120+AA120+AB120+AE120+AF120+AW120+AZ120+BC120+BF120)*2/3),0)</f>
        <v>0</v>
      </c>
      <c r="R120" s="85">
        <f>COUNTIFS(DOLUKADROLAR!$F$2:$F$988,A120,DOLUKADROLAR!$A$2:$A$988,"PROFESÖR")</f>
        <v>0</v>
      </c>
      <c r="S120" s="86">
        <f>COUNTIFS(AKTARIM!$A$2:$A$823,A120,AKTARIM!$D$2:$D$823,"PROFESÖR")</f>
        <v>0</v>
      </c>
      <c r="T120" s="87">
        <f>COUNTIFS(ILAN!$A$2:$A$846,A120,ILAN!$D$2:$D$846,"PROFESÖR")</f>
        <v>0</v>
      </c>
      <c r="U120" s="128" t="str">
        <f t="shared" si="7"/>
        <v/>
      </c>
      <c r="V120" s="85">
        <f>COUNTIFS(DOLUKADROLAR!$F$2:$F$988,A120,DOLUKADROLAR!$A$2:$A$988,"DOÇENT")</f>
        <v>0</v>
      </c>
      <c r="W120" s="86">
        <f>COUNTIFS(AKTARIM!$A$2:$A$823,A120,AKTARIM!$D$2:$D$823,"DOÇENT")</f>
        <v>0</v>
      </c>
      <c r="X120" s="87">
        <f>COUNTIFS(ILAN!$A$2:$A$846,A120,ILAN!$D$2:$D$846,"DOÇENT")</f>
        <v>0</v>
      </c>
      <c r="Y120" s="128" t="str">
        <f t="shared" si="8"/>
        <v/>
      </c>
      <c r="Z120" s="85">
        <f>COUNTIFS(DOLUKADROLAR!$F$2:$F$988,A120,DOLUKADROLAR!$A$2:$A$988,"DOKTOR ÖĞRETİM ÜYESİ")</f>
        <v>0</v>
      </c>
      <c r="AA120" s="86">
        <f>COUNTIFS(AKTARIM!$A$2:$A$823,A120,AKTARIM!$D$2:$D$823,"DOKTOR ÖĞRETİM ÜYESİ")</f>
        <v>0</v>
      </c>
      <c r="AB120" s="94">
        <f>COUNTIFS(ILAN!$A$2:$A$846,A120,ILAN!$D$2:$D$846,"DOKTOR ÖĞRETİM ÜYESİ")</f>
        <v>0</v>
      </c>
      <c r="AC120" s="128" t="str">
        <f t="shared" si="9"/>
        <v/>
      </c>
      <c r="AD120" s="85">
        <f>COUNTIFS(DOLUKADROLAR!$F$2:$F$988,A120,DOLUKADROLAR!$A$2:$A$988,"DERSÖĞRETİM GÖREVLİSİ")</f>
        <v>0</v>
      </c>
      <c r="AE120" s="86">
        <f>COUNTIFS(AKTARIM!$A$2:$A$823,A120,AKTARIM!$D$2:$D$823,"DERSÖĞRETİM GÖREVLİSİ")</f>
        <v>0</v>
      </c>
      <c r="AF120" s="87">
        <f>COUNTIFS(ILAN!$A$2:$A$846,A120,ILAN!$D$2:$D$846,"DERSÖĞRETİM GÖREVLİSİ")</f>
        <v>0</v>
      </c>
      <c r="AG120" s="128" t="str">
        <f t="shared" si="10"/>
        <v/>
      </c>
      <c r="AH120" s="103"/>
      <c r="AI120" s="86">
        <f>COUNTIFS(DOLUKADROLAR!$F$2:$F$988,A120,DOLUKADROLAR!$A$2:$A$988,"UYGÖĞRETİM GÖREVLİSİ")</f>
        <v>0</v>
      </c>
      <c r="AJ120" s="86">
        <f>COUNTIFS(AKTARIM!$A$2:$A$823,A120,AKTARIM!$D$2:$D$823,"UYGÖĞRETİM GÖREVLİSİ")</f>
        <v>0</v>
      </c>
      <c r="AK120" s="86">
        <f>COUNTIFS(ILAN!$A$2:$A$846,A120,ILAN!$D$2:$D$846,"UYGÖĞRETİM GÖREVLİSİ")</f>
        <v>0</v>
      </c>
      <c r="AL120" s="86">
        <f>COUNTIFS(DOLUKADROLAR!$F$2:$F$988,A120,DOLUKADROLAR!$A$2:$A$988,"ARAŞTIRMA GÖREVLİSİ")</f>
        <v>0</v>
      </c>
      <c r="AM120" s="86">
        <f>COUNTIFS(AKTARIM!$A$2:$A$823,A120,AKTARIM!$D$2:$D$823,"ARAŞTIRMA GÖREVLİSİ")</f>
        <v>0</v>
      </c>
      <c r="AN120" s="86">
        <f>COUNTIFS(ILAN!$A$2:$A$846,A120,ILAN!$D$2:$D$846,"ARAŞTIRMA GÖREVLİSİ")</f>
        <v>0</v>
      </c>
      <c r="AO120" s="90"/>
      <c r="AP120" s="91">
        <f>IFERROR(VLOOKUP($A120,OGRENCISAYISI!$A$2:$F$103,3,0),"")</f>
        <v>0</v>
      </c>
      <c r="AQ120" s="91">
        <f>IFERROR(VLOOKUP($A120,OGRENCISAYISI!$A$2:$F$103,4,0),"")</f>
        <v>0</v>
      </c>
      <c r="AR120" s="91">
        <f>IFERROR(VLOOKUP($A120,OGRENCISAYISI!$A$2:$F$103,5,0),"")</f>
        <v>0</v>
      </c>
      <c r="AS120" s="91">
        <f>IFERROR(VLOOKUP($A120,OGRENCISAYISI!$A$2:$F$103,6,0),"")</f>
        <v>0</v>
      </c>
      <c r="AT120" s="92">
        <f t="shared" si="11"/>
        <v>0</v>
      </c>
      <c r="AU120" s="92">
        <f t="shared" si="12"/>
        <v>0</v>
      </c>
      <c r="AV120" s="93"/>
      <c r="AW120" s="196">
        <f>COUNTIFS(NORMDUYURU!$A$2:$A$739,A120,NORMDUYURU!$D$2:$D$739,"PROFESÖR")</f>
        <v>0</v>
      </c>
      <c r="AX120" s="198" t="str">
        <f t="shared" ref="AX120:AX121" si="24">IF($R120+$S120+$T120+$AW120&gt;$P120,"!","")</f>
        <v/>
      </c>
      <c r="AY120" s="197" t="str">
        <f t="shared" ref="AY120:AY121" si="25">IF($R120+$S120+$T120+$AW120&gt;$Q120,"!","")</f>
        <v/>
      </c>
      <c r="AZ120" s="196">
        <f>COUNTIFS(NORMDUYURU!$A$2:$A$739,A120,NORMDUYURU!$D$2:$D$739,"DOÇENT")</f>
        <v>0</v>
      </c>
      <c r="BA120" s="198" t="str">
        <f t="shared" ref="BA120:BA121" si="26">IF($V120+$W120+$X120+$AZ120&gt;$P120,"!","")</f>
        <v/>
      </c>
      <c r="BB120" s="197" t="str">
        <f t="shared" ref="BB120:BB121" si="27">IF($V120+$W120+$X120+$AZ120&gt;$Q120,"!","")</f>
        <v/>
      </c>
      <c r="BC120" s="196">
        <f>COUNTIFS(NORMDUYURU!$A$2:$A$739,A120,NORMDUYURU!$D$2:$D$739,"DOKTOR ÖĞRETİM ÜYESİ")</f>
        <v>0</v>
      </c>
      <c r="BD120" s="198" t="str">
        <f t="shared" ref="BD120:BD121" si="28">IF($Z120+$AA120+$AB120+$BC120&gt;$P120,"!","")</f>
        <v/>
      </c>
      <c r="BE120" s="197" t="str">
        <f t="shared" ref="BE120:BE121" si="29">IF($Z120+$AA120+$AB120+$BC120&gt;$Q120,"!","")</f>
        <v/>
      </c>
      <c r="BF120" s="196">
        <f>COUNTIFS(NORMDUYURU!$A$2:$A$739,A120,NORMDUYURU!$D$2:$D$739,"DERSÖĞRETİM GÖREVLİSİ")</f>
        <v>0</v>
      </c>
      <c r="BG120" s="198" t="str">
        <f t="shared" ref="BG120:BG121" si="30">IF($AD120+$AE120+$AF120+$BF120&gt;$P120,"!","")</f>
        <v/>
      </c>
      <c r="BH120" s="197" t="str">
        <f t="shared" ref="BH120:BH121" si="31">IF($AD120+$AE120+$AF120+$BF120&gt;$Q120,"!","")</f>
        <v/>
      </c>
      <c r="BI120" s="123">
        <f>COUNTIFS(NORMDUYURU!$A$2:$A$739,A120,NORMDUYURU!$D$2:$D$739,"UYGÖĞRETİM GÖREVLİSİ")</f>
        <v>0</v>
      </c>
      <c r="BJ120" s="123">
        <f>COUNTIFS(NORMDUYURU!$A$2:$A$739,A120,NORMDUYURU!$D$2:$D$739,"ARAŞTIRMA GÖREVLİSİ")</f>
        <v>0</v>
      </c>
    </row>
    <row r="121" spans="1:62" s="5" customFormat="1" ht="124.5" customHeight="1">
      <c r="A121" s="116" t="s">
        <v>124</v>
      </c>
      <c r="B121" s="112"/>
      <c r="C121" s="113"/>
      <c r="D121" s="86">
        <f>COUNTIFS(DOLUKADROLAR!$F$2:$F$988,A121,DOLUKADROLAR!$A$2:$A$988,"PROFESÖR")+COUNTIFS(DOLUKADROLAR!$F$2:$F$988,A121,DOLUKADROLAR!$A$2:$A$988,"DOÇENT")+COUNTIFS(DOLUKADROLAR!$F$2:$F$988,A121,DOLUKADROLAR!$A$2:$A$988,"DOKTOR ÖĞRETİM ÜYESİ")</f>
        <v>0</v>
      </c>
      <c r="E121" s="86">
        <f>COUNTIFS(DOLUKADROLAR!$F$2:$F$988,A121,DOLUKADROLAR!$A$2:$A$988,"DERSÖĞRETİM GÖREVLİSİ")</f>
        <v>0</v>
      </c>
      <c r="F121" s="109" t="s">
        <v>158</v>
      </c>
      <c r="G121" s="30" t="s">
        <v>158</v>
      </c>
      <c r="H121" s="86" t="s">
        <v>158</v>
      </c>
      <c r="I121" s="109" t="s">
        <v>158</v>
      </c>
      <c r="J121" s="30" t="s">
        <v>158</v>
      </c>
      <c r="K121" s="86" t="s">
        <v>158</v>
      </c>
      <c r="L121" s="31"/>
      <c r="M121" s="127">
        <f>COUNTIFS(DOLUKADROLAR!$F$2:$F$988,A121,DOLUKADROLAR!$A$2:$A$988,"PROFESÖR")+COUNTIFS(DOLUKADROLAR!$F$2:$F$988,A121,DOLUKADROLAR!$A$2:$A$988,"DOÇENT")+COUNTIFS(DOLUKADROLAR!$F$2:$F$988,A121,DOLUKADROLAR!$A$2:$A$988,"DOKTOR ÖĞRETİM ÜYESİ")+COUNTIFS(DOLUKADROLAR!$F$2:$F$988,A121,DOLUKADROLAR!$A$2:$A$988,"DERSÖĞRETİM GÖREVLİSİ")+COUNTIFS(DOLUKADROLAR!$F$2:$F$988,A121,DOLUKADROLAR!$A$2:$A$988,"UYGÖĞRETİM GÖREVLİSİ")+COUNTIFS(DOLUKADROLAR!$F$2:$F$988,A121,DOLUKADROLAR!$A$2:$A$988,"ARAŞTIRMA GÖREVLİSİ")</f>
        <v>0</v>
      </c>
      <c r="N121" s="84">
        <f t="shared" si="22"/>
        <v>0</v>
      </c>
      <c r="O121" s="107">
        <f t="shared" si="4"/>
        <v>0</v>
      </c>
      <c r="P121" s="84">
        <f t="shared" si="5"/>
        <v>0</v>
      </c>
      <c r="Q121" s="84">
        <f t="shared" si="23"/>
        <v>0</v>
      </c>
      <c r="R121" s="85">
        <f>COUNTIFS(DOLUKADROLAR!$F$2:$F$988,A121,DOLUKADROLAR!$A$2:$A$988,"PROFESÖR")</f>
        <v>0</v>
      </c>
      <c r="S121" s="86">
        <f>COUNTIFS(AKTARIM!$A$2:$A$823,A121,AKTARIM!$D$2:$D$823,"PROFESÖR")</f>
        <v>0</v>
      </c>
      <c r="T121" s="87">
        <f>COUNTIFS(ILAN!$A$2:$A$846,A121,ILAN!$D$2:$D$846,"PROFESÖR")</f>
        <v>0</v>
      </c>
      <c r="U121" s="128" t="str">
        <f t="shared" si="7"/>
        <v/>
      </c>
      <c r="V121" s="85">
        <f>COUNTIFS(DOLUKADROLAR!$F$2:$F$988,A121,DOLUKADROLAR!$A$2:$A$988,"DOÇENT")</f>
        <v>0</v>
      </c>
      <c r="W121" s="86">
        <f>COUNTIFS(AKTARIM!$A$2:$A$823,A121,AKTARIM!$D$2:$D$823,"DOÇENT")</f>
        <v>0</v>
      </c>
      <c r="X121" s="87">
        <f>COUNTIFS(ILAN!$A$2:$A$846,A121,ILAN!$D$2:$D$846,"DOÇENT")</f>
        <v>0</v>
      </c>
      <c r="Y121" s="128" t="str">
        <f t="shared" si="8"/>
        <v/>
      </c>
      <c r="Z121" s="85">
        <f>COUNTIFS(DOLUKADROLAR!$F$2:$F$988,A121,DOLUKADROLAR!$A$2:$A$988,"DOKTOR ÖĞRETİM ÜYESİ")</f>
        <v>0</v>
      </c>
      <c r="AA121" s="86">
        <f>COUNTIFS(AKTARIM!$A$2:$A$823,A121,AKTARIM!$D$2:$D$823,"DOKTOR ÖĞRETİM ÜYESİ")</f>
        <v>0</v>
      </c>
      <c r="AB121" s="94">
        <f>COUNTIFS(ILAN!$A$2:$A$846,A121,ILAN!$D$2:$D$846,"DOKTOR ÖĞRETİM ÜYESİ")</f>
        <v>0</v>
      </c>
      <c r="AC121" s="128" t="str">
        <f t="shared" si="9"/>
        <v/>
      </c>
      <c r="AD121" s="85">
        <f>COUNTIFS(DOLUKADROLAR!$F$2:$F$988,A121,DOLUKADROLAR!$A$2:$A$988,"DERSÖĞRETİM GÖREVLİSİ")</f>
        <v>0</v>
      </c>
      <c r="AE121" s="86">
        <f>COUNTIFS(AKTARIM!$A$2:$A$823,A121,AKTARIM!$D$2:$D$823,"DERSÖĞRETİM GÖREVLİSİ")</f>
        <v>0</v>
      </c>
      <c r="AF121" s="87">
        <f>COUNTIFS(ILAN!$A$2:$A$846,A121,ILAN!$D$2:$D$846,"DERSÖĞRETİM GÖREVLİSİ")</f>
        <v>0</v>
      </c>
      <c r="AG121" s="128" t="str">
        <f t="shared" si="10"/>
        <v/>
      </c>
      <c r="AH121" s="103"/>
      <c r="AI121" s="86">
        <f>COUNTIFS(DOLUKADROLAR!$F$2:$F$988,A121,DOLUKADROLAR!$A$2:$A$988,"UYGÖĞRETİM GÖREVLİSİ")</f>
        <v>0</v>
      </c>
      <c r="AJ121" s="86">
        <f>COUNTIFS(AKTARIM!$A$2:$A$823,A121,AKTARIM!$D$2:$D$823,"UYGÖĞRETİM GÖREVLİSİ")</f>
        <v>0</v>
      </c>
      <c r="AK121" s="86">
        <f>COUNTIFS(ILAN!$A$2:$A$846,A121,ILAN!$D$2:$D$846,"UYGÖĞRETİM GÖREVLİSİ")</f>
        <v>0</v>
      </c>
      <c r="AL121" s="86">
        <f>COUNTIFS(DOLUKADROLAR!$F$2:$F$988,A121,DOLUKADROLAR!$A$2:$A$988,"ARAŞTIRMA GÖREVLİSİ")</f>
        <v>0</v>
      </c>
      <c r="AM121" s="86">
        <f>COUNTIFS(AKTARIM!$A$2:$A$823,A121,AKTARIM!$D$2:$D$823,"ARAŞTIRMA GÖREVLİSİ")</f>
        <v>0</v>
      </c>
      <c r="AN121" s="86">
        <f>COUNTIFS(ILAN!$A$2:$A$846,A121,ILAN!$D$2:$D$846,"ARAŞTIRMA GÖREVLİSİ")</f>
        <v>0</v>
      </c>
      <c r="AO121" s="90"/>
      <c r="AP121" s="91">
        <f>IFERROR(VLOOKUP($A121,OGRENCISAYISI!$A$2:$F$103,3,0),"")</f>
        <v>0</v>
      </c>
      <c r="AQ121" s="91">
        <f>IFERROR(VLOOKUP($A121,OGRENCISAYISI!$A$2:$F$103,4,0),"")</f>
        <v>0</v>
      </c>
      <c r="AR121" s="91">
        <f>IFERROR(VLOOKUP($A121,OGRENCISAYISI!$A$2:$F$103,5,0),"")</f>
        <v>0</v>
      </c>
      <c r="AS121" s="91">
        <f>IFERROR(VLOOKUP($A121,OGRENCISAYISI!$A$2:$F$103,6,0),"")</f>
        <v>0</v>
      </c>
      <c r="AT121" s="92">
        <f t="shared" si="11"/>
        <v>0</v>
      </c>
      <c r="AU121" s="92">
        <f t="shared" si="12"/>
        <v>0</v>
      </c>
      <c r="AV121" s="93"/>
      <c r="AW121" s="196">
        <f>COUNTIFS(NORMDUYURU!$A$2:$A$739,A121,NORMDUYURU!$D$2:$D$739,"PROFESÖR")</f>
        <v>0</v>
      </c>
      <c r="AX121" s="198" t="str">
        <f t="shared" si="24"/>
        <v/>
      </c>
      <c r="AY121" s="197" t="str">
        <f t="shared" si="25"/>
        <v/>
      </c>
      <c r="AZ121" s="196">
        <f>COUNTIFS(NORMDUYURU!$A$2:$A$739,A121,NORMDUYURU!$D$2:$D$739,"DOÇENT")</f>
        <v>0</v>
      </c>
      <c r="BA121" s="198" t="str">
        <f t="shared" si="26"/>
        <v/>
      </c>
      <c r="BB121" s="197" t="str">
        <f t="shared" si="27"/>
        <v/>
      </c>
      <c r="BC121" s="196">
        <f>COUNTIFS(NORMDUYURU!$A$2:$A$739,A121,NORMDUYURU!$D$2:$D$739,"DOKTOR ÖĞRETİM ÜYESİ")</f>
        <v>0</v>
      </c>
      <c r="BD121" s="198" t="str">
        <f t="shared" si="28"/>
        <v/>
      </c>
      <c r="BE121" s="197" t="str">
        <f t="shared" si="29"/>
        <v/>
      </c>
      <c r="BF121" s="196">
        <f>COUNTIFS(NORMDUYURU!$A$2:$A$739,A121,NORMDUYURU!$D$2:$D$739,"DERSÖĞRETİM GÖREVLİSİ")</f>
        <v>0</v>
      </c>
      <c r="BG121" s="198" t="str">
        <f t="shared" si="30"/>
        <v/>
      </c>
      <c r="BH121" s="197" t="str">
        <f t="shared" si="31"/>
        <v/>
      </c>
      <c r="BI121" s="123">
        <f>COUNTIFS(NORMDUYURU!$A$2:$A$739,A121,NORMDUYURU!$D$2:$D$739,"UYGÖĞRETİM GÖREVLİSİ")</f>
        <v>0</v>
      </c>
      <c r="BJ121" s="123">
        <f>COUNTIFS(NORMDUYURU!$A$2:$A$739,A121,NORMDUYURU!$D$2:$D$739,"ARAŞTIRMA GÖREVLİSİ")</f>
        <v>0</v>
      </c>
    </row>
    <row r="122" spans="1:62" ht="38.25" customHeight="1">
      <c r="A122" s="117"/>
      <c r="B122" s="118"/>
      <c r="C122" s="119"/>
      <c r="D122" s="104"/>
      <c r="E122" s="104"/>
      <c r="F122" s="104"/>
      <c r="G122" s="4"/>
      <c r="H122" s="104"/>
      <c r="I122" s="104"/>
      <c r="J122" s="4"/>
      <c r="K122" s="4"/>
      <c r="L122" s="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5"/>
      <c r="AQ122" s="105"/>
      <c r="AR122" s="105"/>
      <c r="AS122" s="105"/>
      <c r="AT122" s="105"/>
      <c r="AU122" s="105"/>
      <c r="AV122" s="10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</row>
    <row r="123" spans="1:62" s="5" customFormat="1" ht="124.5" customHeight="1">
      <c r="A123" s="111" t="s">
        <v>107</v>
      </c>
      <c r="B123" s="112"/>
      <c r="C123" s="113"/>
      <c r="D123" s="86">
        <f>COUNTIFS(DOLUKADROLAR!$F$2:$F$988,A123,DOLUKADROLAR!$A$2:$A$988,"PROFESÖR")+COUNTIFS(DOLUKADROLAR!$F$2:$F$988,A123,DOLUKADROLAR!$A$2:$A$988,"DOÇENT")+COUNTIFS(DOLUKADROLAR!$F$2:$F$988,A123,DOLUKADROLAR!$A$2:$A$988,"DOKTOR ÖĞRETİM ÜYESİ")</f>
        <v>0</v>
      </c>
      <c r="E123" s="86">
        <f>COUNTIFS(DOLUKADROLAR!$F$2:$F$988,A123,DOLUKADROLAR!$A$2:$A$988,"DERSÖĞRETİM GÖREVLİSİ")</f>
        <v>0</v>
      </c>
      <c r="F123" s="110" t="s">
        <v>158</v>
      </c>
      <c r="G123" s="32" t="s">
        <v>158</v>
      </c>
      <c r="H123" s="91" t="s">
        <v>158</v>
      </c>
      <c r="I123" s="110" t="s">
        <v>158</v>
      </c>
      <c r="J123" s="32" t="s">
        <v>158</v>
      </c>
      <c r="K123" s="32" t="s">
        <v>158</v>
      </c>
      <c r="L123" s="31"/>
      <c r="M123" s="127">
        <f>COUNTIFS(DOLUKADROLAR!$F$2:$F$988,A123,DOLUKADROLAR!$A$2:$A$988,"PROFESÖR")+COUNTIFS(DOLUKADROLAR!$F$2:$F$988,A123,DOLUKADROLAR!$A$2:$A$988,"DOÇENT")+COUNTIFS(DOLUKADROLAR!$F$2:$F$988,A123,DOLUKADROLAR!$A$2:$A$988,"DOKTOR ÖĞRETİM ÜYESİ")+COUNTIFS(DOLUKADROLAR!$F$2:$F$988,A123,DOLUKADROLAR!$A$2:$A$988,"DERSÖĞRETİM GÖREVLİSİ")+COUNTIFS(DOLUKADROLAR!$F$2:$F$988,A123,DOLUKADROLAR!$A$2:$A$988,"UYGÖĞRETİM GÖREVLİSİ")+COUNTIFS(DOLUKADROLAR!$F$2:$F$988,A123,DOLUKADROLAR!$A$2:$A$988,"ARAŞTIRMA GÖREVLİSİ")</f>
        <v>0</v>
      </c>
      <c r="N123" s="107" t="s">
        <v>158</v>
      </c>
      <c r="O123" s="107" t="s">
        <v>158</v>
      </c>
      <c r="P123" s="107" t="s">
        <v>158</v>
      </c>
      <c r="Q123" s="107" t="s">
        <v>158</v>
      </c>
      <c r="R123" s="85">
        <f>COUNTIFS(DOLUKADROLAR!$F$2:$F$988,A123,DOLUKADROLAR!$A$2:$A$988,"PROFESÖR")</f>
        <v>0</v>
      </c>
      <c r="S123" s="86">
        <f>COUNTIFS(AKTARIM!$A$2:$A$823,A123,AKTARIM!$D$2:$D$823,"PROFESÖR")</f>
        <v>0</v>
      </c>
      <c r="T123" s="87">
        <f>COUNTIFS(ILAN!$A$2:$A$846,A123,ILAN!$D$2:$D$846,"PROFESÖR")</f>
        <v>0</v>
      </c>
      <c r="U123" s="94" t="s">
        <v>158</v>
      </c>
      <c r="V123" s="85">
        <f>COUNTIFS(DOLUKADROLAR!$F$2:$F$988,A123,DOLUKADROLAR!$A$2:$A$988,"DOÇENT")</f>
        <v>0</v>
      </c>
      <c r="W123" s="86">
        <f>COUNTIFS(AKTARIM!$A$2:$A$823,A123,AKTARIM!$D$2:$D$823,"DOÇENT")</f>
        <v>0</v>
      </c>
      <c r="X123" s="87">
        <f>COUNTIFS(ILAN!$A$2:$A$846,A123,ILAN!$D$2:$D$846,"DOÇENT")</f>
        <v>0</v>
      </c>
      <c r="Y123" s="94" t="s">
        <v>158</v>
      </c>
      <c r="Z123" s="85">
        <f>COUNTIFS(DOLUKADROLAR!$F$2:$F$988,A123,DOLUKADROLAR!$A$2:$A$988,"DOKTOR ÖĞRETİM ÜYESİ")</f>
        <v>0</v>
      </c>
      <c r="AA123" s="86">
        <f>COUNTIFS(AKTARIM!$A$2:$A$823,A123,AKTARIM!$D$2:$D$823,"DOKTOR ÖĞRETİM ÜYESİ")</f>
        <v>0</v>
      </c>
      <c r="AB123" s="94">
        <f>COUNTIFS(ILAN!$A$2:$A$846,A123,ILAN!$D$2:$D$846,"DOKTOR ÖĞRETİM ÜYESİ")</f>
        <v>0</v>
      </c>
      <c r="AC123" s="108" t="s">
        <v>158</v>
      </c>
      <c r="AD123" s="85">
        <f>COUNTIFS(DOLUKADROLAR!$F$2:$F$988,A123,DOLUKADROLAR!$A$2:$A$988,"DERSÖĞRETİM GÖREVLİSİ")</f>
        <v>0</v>
      </c>
      <c r="AE123" s="86">
        <f>COUNTIFS(AKTARIM!$A$2:$A$823,A123,AKTARIM!$D$2:$D$823,"DERSÖĞRETİM GÖREVLİSİ")</f>
        <v>0</v>
      </c>
      <c r="AF123" s="87">
        <f>COUNTIFS(ILAN!$A$2:$A$846,A123,ILAN!$D$2:$D$846,"DERSÖĞRETİM GÖREVLİSİ")</f>
        <v>0</v>
      </c>
      <c r="AG123" s="94" t="s">
        <v>158</v>
      </c>
      <c r="AH123" s="103"/>
      <c r="AI123" s="86">
        <f>COUNTIFS(DOLUKADROLAR!$F$2:$F$988,A123,DOLUKADROLAR!$A$2:$A$988,"UYGÖĞRETİM GÖREVLİSİ")</f>
        <v>0</v>
      </c>
      <c r="AJ123" s="86">
        <f>COUNTIFS(AKTARIM!$A$2:$A$823,A123,AKTARIM!$D$2:$D$823,"UYGÖĞRETİM GÖREVLİSİ")</f>
        <v>0</v>
      </c>
      <c r="AK123" s="86">
        <f>COUNTIFS(ILAN!$A$2:$A$846,A123,ILAN!$D$2:$D$846,"UYGÖĞRETİM GÖREVLİSİ")</f>
        <v>0</v>
      </c>
      <c r="AL123" s="86">
        <f>COUNTIFS(DOLUKADROLAR!$F$2:$F$988,A123,DOLUKADROLAR!$A$2:$A$988,"ARAŞTIRMA GÖREVLİSİ")</f>
        <v>0</v>
      </c>
      <c r="AM123" s="86">
        <f>COUNTIFS(AKTARIM!$A$2:$A$823,A123,AKTARIM!$D$2:$D$823,"ARAŞTIRMA GÖREVLİSİ")</f>
        <v>0</v>
      </c>
      <c r="AN123" s="86">
        <f>COUNTIFS(ILAN!$A$2:$A$846,A123,ILAN!$D$2:$D$846,"ARAŞTIRMA GÖREVLİSİ")</f>
        <v>0</v>
      </c>
      <c r="AO123" s="90"/>
      <c r="AP123" s="91">
        <f>IFERROR(VLOOKUP($A123,OGRENCISAYISI!$A$2:$F$103,3,0),"")</f>
        <v>0</v>
      </c>
      <c r="AQ123" s="91">
        <f>IFERROR(VLOOKUP($A123,OGRENCISAYISI!$A$2:$F$103,4,0),"")</f>
        <v>0</v>
      </c>
      <c r="AR123" s="91">
        <f>IFERROR(VLOOKUP($A123,OGRENCISAYISI!$A$2:$F$103,5,0),"")</f>
        <v>0</v>
      </c>
      <c r="AS123" s="91">
        <f>IFERROR(VLOOKUP($A123,OGRENCISAYISI!$A$2:$F$103,6,0),"")</f>
        <v>0</v>
      </c>
      <c r="AT123" s="92">
        <f>IFERROR(D123/AS123,0)</f>
        <v>0</v>
      </c>
      <c r="AU123" s="92">
        <f>IFERROR(M123/AS123,0)</f>
        <v>0</v>
      </c>
      <c r="AV123" s="93"/>
      <c r="AW123" s="196">
        <f>COUNTIFS(NORMDUYURU!$A$2:$A$739,A123,NORMDUYURU!$D$2:$D$739,"PROFESÖR")</f>
        <v>0</v>
      </c>
      <c r="AX123" s="200" t="s">
        <v>158</v>
      </c>
      <c r="AY123" s="199" t="s">
        <v>158</v>
      </c>
      <c r="AZ123" s="196">
        <f>COUNTIFS(NORMDUYURU!$A$2:$A$739,A123,NORMDUYURU!$D$2:$D$739,"DOÇENT")</f>
        <v>0</v>
      </c>
      <c r="BA123" s="200" t="s">
        <v>158</v>
      </c>
      <c r="BB123" s="199" t="s">
        <v>158</v>
      </c>
      <c r="BC123" s="196">
        <f>COUNTIFS(NORMDUYURU!$A$2:$A$739,A123,NORMDUYURU!$D$2:$D$739,"DOKTOR ÖĞRETİM ÜYESİ")</f>
        <v>0</v>
      </c>
      <c r="BD123" s="200" t="s">
        <v>158</v>
      </c>
      <c r="BE123" s="199" t="s">
        <v>158</v>
      </c>
      <c r="BF123" s="196">
        <f>COUNTIFS(NORMDUYURU!$A$2:$A$739,A123,NORMDUYURU!$D$2:$D$739,"DERSÖĞRETİM GÖREVLİSİ")</f>
        <v>0</v>
      </c>
      <c r="BG123" s="200" t="s">
        <v>158</v>
      </c>
      <c r="BH123" s="199" t="s">
        <v>158</v>
      </c>
      <c r="BI123" s="123">
        <f>COUNTIFS(NORMDUYURU!$A$2:$A$739,A123,NORMDUYURU!$D$2:$D$739,"UYGÖĞRETİM GÖREVLİSİ")</f>
        <v>0</v>
      </c>
      <c r="BJ123" s="123">
        <f>COUNTIFS(NORMDUYURU!$A$2:$A$739,A123,NORMDUYURU!$D$2:$D$739,"ARAŞTIRMA GÖREVLİSİ")</f>
        <v>0</v>
      </c>
    </row>
    <row r="124" spans="1:62" s="5" customFormat="1" ht="124.5" customHeight="1">
      <c r="A124" s="111"/>
      <c r="B124" s="112" t="s">
        <v>108</v>
      </c>
      <c r="C124" s="113"/>
      <c r="D124" s="86">
        <f>COUNTIFS(DOLUKADROLAR!$G$2:$G$988,B124,DOLUKADROLAR!$A$2:$A$988,"PROFESÖR")+COUNTIFS(DOLUKADROLAR!$G$2:$G$988,B124,DOLUKADROLAR!$A$2:$A$988,"DOÇENT")+COUNTIFS(DOLUKADROLAR!$G$2:$G$988,B124,DOLUKADROLAR!$A$2:$A$988,"DOKTOR ÖĞRETİM ÜYESİ")</f>
        <v>0</v>
      </c>
      <c r="E124" s="86">
        <f>COUNTIFS(DOLUKADROLAR!$G$2:$G$988,B124,DOLUKADROLAR!$A$2:$A$988,"DERSÖĞRETİM GÖREVLİSİ")</f>
        <v>0</v>
      </c>
      <c r="F124" s="110" t="s">
        <v>158</v>
      </c>
      <c r="G124" s="32" t="s">
        <v>158</v>
      </c>
      <c r="H124" s="91" t="s">
        <v>158</v>
      </c>
      <c r="I124" s="110" t="s">
        <v>158</v>
      </c>
      <c r="J124" s="32" t="s">
        <v>158</v>
      </c>
      <c r="K124" s="32" t="s">
        <v>158</v>
      </c>
      <c r="L124" s="31"/>
      <c r="M124" s="127">
        <f>COUNTIFS(DOLUKADROLAR!$G$2:$G$988,B124,DOLUKADROLAR!$A$2:$A$988,"PROFESÖR")+COUNTIFS(DOLUKADROLAR!$G$2:$G$988,B124,DOLUKADROLAR!$A$2:$A$988,"DOÇENT")+COUNTIFS(DOLUKADROLAR!$G$2:$G$988,B124,DOLUKADROLAR!$A$2:$A$988,"DOKTOR ÖĞRETİM ÜYESİ")+COUNTIFS(DOLUKADROLAR!$G$2:$G$988,B124,DOLUKADROLAR!$A$2:$A$988,"DERSÖĞRETİM GÖREVLİSİ")+COUNTIFS(DOLUKADROLAR!$G$2:$G$988,B124,DOLUKADROLAR!$A$2:$A$988,"UYGÖĞRETİM GÖREVLİSİ")+COUNTIFS(DOLUKADROLAR!$G$2:$G$988,B124,DOLUKADROLAR!$A$2:$A$988,"ARAŞTIRMA GÖREVLİSİ")</f>
        <v>0</v>
      </c>
      <c r="N124" s="107" t="s">
        <v>158</v>
      </c>
      <c r="O124" s="107" t="s">
        <v>158</v>
      </c>
      <c r="P124" s="107" t="s">
        <v>158</v>
      </c>
      <c r="Q124" s="107" t="s">
        <v>158</v>
      </c>
      <c r="R124" s="85">
        <f>COUNTIFS(DOLUKADROLAR!$G$2:$G$988,B124,DOLUKADROLAR!$A$2:$A$988,"PROFESÖR")</f>
        <v>0</v>
      </c>
      <c r="S124" s="86">
        <f>COUNTIFS(AKTARIM!$B$2:$B$823,B124,AKTARIM!$D$2:$D$823,"PROFESÖR")</f>
        <v>0</v>
      </c>
      <c r="T124" s="87">
        <f>COUNTIFS(ILAN!$B$2:$B$816,B124,ILAN!$D$2:$D$816,"PROFESÖR")</f>
        <v>0</v>
      </c>
      <c r="U124" s="94" t="s">
        <v>158</v>
      </c>
      <c r="V124" s="85">
        <f>COUNTIFS(DOLUKADROLAR!$G$2:$G$988,B124,DOLUKADROLAR!$A$2:$A$988,"DOÇENT")</f>
        <v>0</v>
      </c>
      <c r="W124" s="86">
        <f>COUNTIFS(AKTARIM!$B$2:$B$823,B124,AKTARIM!$D$2:$D$823,"DOÇENT")</f>
        <v>0</v>
      </c>
      <c r="X124" s="87">
        <f>COUNTIFS(ILAN!$B$2:$B$816,B124,ILAN!$D$2:$D$816,"DOÇENT")</f>
        <v>0</v>
      </c>
      <c r="Y124" s="94" t="s">
        <v>158</v>
      </c>
      <c r="Z124" s="85">
        <f>COUNTIFS(DOLUKADROLAR!$G$2:$G$988,B124,DOLUKADROLAR!$A$2:$A$988,"DOKTOR ÖĞRETİM ÜYESİ")</f>
        <v>0</v>
      </c>
      <c r="AA124" s="86">
        <f>COUNTIFS(AKTARIM!$B$2:$B$823,B124,AKTARIM!$D$2:$D$823,"DOKTOR ÖĞRETİM ÜYESİ")</f>
        <v>0</v>
      </c>
      <c r="AB124" s="94">
        <f>COUNTIFS(ILAN!$B$2:$B$816,B124,ILAN!$D$2:$D$816,"DOKTOR ÖĞRETİM ÜYESİ")</f>
        <v>0</v>
      </c>
      <c r="AC124" s="108" t="s">
        <v>158</v>
      </c>
      <c r="AD124" s="85">
        <f>COUNTIFS(DOLUKADROLAR!$G$2:$G$988,B124,DOLUKADROLAR!$A$2:$A$988,"DERSÖĞRETİM GÖREVLİSİ")</f>
        <v>0</v>
      </c>
      <c r="AE124" s="86">
        <f>COUNTIFS(AKTARIM!$B$2:$B$823,B124,AKTARIM!$D$2:$D$823,"DERSÖĞRETİM GÖREVLİSİ")</f>
        <v>0</v>
      </c>
      <c r="AF124" s="87">
        <f>COUNTIFS(ILAN!$B$2:$B$816,B124,ILAN!$D$2:$D$816,"DERSÖĞRETİM GÖREVLİSİ")</f>
        <v>0</v>
      </c>
      <c r="AG124" s="94" t="s">
        <v>158</v>
      </c>
      <c r="AH124" s="89"/>
      <c r="AI124" s="86">
        <f>COUNTIFS(DOLUKADROLAR!$G$2:$G$988,B124,DOLUKADROLAR!$A$2:$A$988,"UYGÖĞRETİM GÖREVLİSİ")</f>
        <v>0</v>
      </c>
      <c r="AJ124" s="86">
        <f>COUNTIFS(AKTARIM!$B$2:$B$823,B124,AKTARIM!$D$2:$D$823,"UYGÖĞRETİM GÖREVLİSİ")</f>
        <v>0</v>
      </c>
      <c r="AK124" s="86">
        <f>COUNTIFS(ILAN!$B$2:$B$816,B124,ILAN!$D$2:$D$816,"UYGÖĞRETİM GÖREVLİSİ")</f>
        <v>0</v>
      </c>
      <c r="AL124" s="86">
        <f>COUNTIFS(DOLUKADROLAR!$G$2:$G$988,B124,DOLUKADROLAR!$A$2:$A$988,"ARAŞTIRMA GÖREVLİSİ")</f>
        <v>0</v>
      </c>
      <c r="AM124" s="86">
        <f>COUNTIFS(AKTARIM!$B$2:$B$823,B124,AKTARIM!$D$2:$D$823,"ARAŞTIRMA GÖREVLİSİ")</f>
        <v>0</v>
      </c>
      <c r="AN124" s="86">
        <f>COUNTIFS(ILAN!$B$2:$B$816,B124,ILAN!$D$2:$D$816,"ARAŞTIRMA GÖREVLİSİ")</f>
        <v>0</v>
      </c>
      <c r="AO124" s="90"/>
      <c r="AP124" s="91">
        <f>IFERROR(VLOOKUP($B124,OGRENCISAYISI!$B$2:$F$103,2,0),"")</f>
        <v>0</v>
      </c>
      <c r="AQ124" s="91">
        <f>IFERROR(VLOOKUP($B124,OGRENCISAYISI!$B$2:$F$103,3,0),"")</f>
        <v>0</v>
      </c>
      <c r="AR124" s="91">
        <f>IFERROR(VLOOKUP($B124,OGRENCISAYISI!$B$2:$F$103,4,0),"")</f>
        <v>0</v>
      </c>
      <c r="AS124" s="91">
        <f>IFERROR(VLOOKUP($B124,OGRENCISAYISI!$B$2:$F$103,5,0),"")</f>
        <v>0</v>
      </c>
      <c r="AT124" s="92">
        <f>IFERROR(D124/AS124,0)</f>
        <v>0</v>
      </c>
      <c r="AU124" s="92">
        <f>IFERROR(M124/AS124,0)</f>
        <v>0</v>
      </c>
      <c r="AV124" s="93"/>
      <c r="AW124" s="196">
        <f>COUNTIFS(NORMDUYURU!$B$2:$B$739,B124,NORMDUYURU!$D$2:$D$739,"PROFESÖR")</f>
        <v>0</v>
      </c>
      <c r="AX124" s="200" t="s">
        <v>158</v>
      </c>
      <c r="AY124" s="199" t="s">
        <v>158</v>
      </c>
      <c r="AZ124" s="196">
        <f>COUNTIFS(NORMDUYURU!$B$2:$B$739,B124,NORMDUYURU!$D$2:$D$739,"DOÇENT")</f>
        <v>0</v>
      </c>
      <c r="BA124" s="200" t="s">
        <v>158</v>
      </c>
      <c r="BB124" s="199" t="s">
        <v>158</v>
      </c>
      <c r="BC124" s="196">
        <f>COUNTIFS(NORMDUYURU!$B$2:$B$739,B124,NORMDUYURU!$D$2:$D$739,"DOKTOR ÖĞRETİM ÜYESİ")</f>
        <v>0</v>
      </c>
      <c r="BD124" s="200" t="s">
        <v>158</v>
      </c>
      <c r="BE124" s="199" t="s">
        <v>158</v>
      </c>
      <c r="BF124" s="196">
        <f>COUNTIFS(NORMDUYURU!$B$2:$B$739,B124,NORMDUYURU!$D$2:$D$739,"DERSÖĞRETİM GÖREVLİSİ")</f>
        <v>0</v>
      </c>
      <c r="BG124" s="200" t="s">
        <v>158</v>
      </c>
      <c r="BH124" s="199" t="s">
        <v>158</v>
      </c>
      <c r="BI124" s="123">
        <f>COUNTIFS(NORMDUYURU!$B$2:$B$739,B124,NORMDUYURU!$D$2:$D$739,"UYGÖĞRETİM GÖREVLİSİ")</f>
        <v>0</v>
      </c>
      <c r="BJ124" s="123">
        <f>COUNTIFS(NORMDUYURU!$B$2:$B$739,B124,NORMDUYURU!$D$2:$D$739,"ARAŞTIRMA GÖREVLİSİ")</f>
        <v>0</v>
      </c>
    </row>
    <row r="125" spans="1:62" s="5" customFormat="1" ht="124.5" hidden="1" customHeight="1">
      <c r="A125" s="111"/>
      <c r="B125" s="112" t="s">
        <v>114</v>
      </c>
      <c r="C125" s="113"/>
      <c r="D125" s="86">
        <f>COUNTIFS(DOLUKADROLAR!$G$2:$G$988,B125,DOLUKADROLAR!$A$2:$A$988,"PROFESÖR")+COUNTIFS(DOLUKADROLAR!$G$2:$G$988,B125,DOLUKADROLAR!$A$2:$A$988,"DOÇENT")+COUNTIFS(DOLUKADROLAR!$G$2:$G$988,B125,DOLUKADROLAR!$A$2:$A$988,"DOKTOR ÖĞRETİM ÜYESİ")</f>
        <v>0</v>
      </c>
      <c r="E125" s="86">
        <f>COUNTIFS(DOLUKADROLAR!$G$2:$G$988,B125,DOLUKADROLAR!$A$2:$A$988,"DERSÖĞRETİM GÖREVLİSİ")</f>
        <v>0</v>
      </c>
      <c r="F125" s="110" t="s">
        <v>158</v>
      </c>
      <c r="G125" s="32" t="s">
        <v>158</v>
      </c>
      <c r="H125" s="91" t="s">
        <v>158</v>
      </c>
      <c r="I125" s="110" t="s">
        <v>158</v>
      </c>
      <c r="J125" s="32" t="s">
        <v>158</v>
      </c>
      <c r="K125" s="32" t="s">
        <v>158</v>
      </c>
      <c r="L125" s="31"/>
      <c r="M125" s="127">
        <f>COUNTIFS(DOLUKADROLAR!$G$2:$G$988,B125,DOLUKADROLAR!$A$2:$A$988,"PROFESÖR")+COUNTIFS(DOLUKADROLAR!$G$2:$G$988,B125,DOLUKADROLAR!$A$2:$A$988,"DOÇENT")+COUNTIFS(DOLUKADROLAR!$G$2:$G$988,B125,DOLUKADROLAR!$A$2:$A$988,"DOKTOR ÖĞRETİM ÜYESİ")+COUNTIFS(DOLUKADROLAR!$G$2:$G$988,B125,DOLUKADROLAR!$A$2:$A$988,"DERSÖĞRETİM GÖREVLİSİ")+COUNTIFS(DOLUKADROLAR!$G$2:$G$988,B125,DOLUKADROLAR!$A$2:$A$988,"UYGÖĞRETİM GÖREVLİSİ")+COUNTIFS(DOLUKADROLAR!$G$2:$G$988,B125,DOLUKADROLAR!$A$2:$A$988,"ARAŞTIRMA GÖREVLİSİ")</f>
        <v>0</v>
      </c>
      <c r="N125" s="107" t="s">
        <v>158</v>
      </c>
      <c r="O125" s="107" t="s">
        <v>158</v>
      </c>
      <c r="P125" s="107" t="s">
        <v>158</v>
      </c>
      <c r="Q125" s="107" t="s">
        <v>158</v>
      </c>
      <c r="R125" s="85">
        <f>COUNTIFS(DOLUKADROLAR!$G$2:$G$988,B125,DOLUKADROLAR!$A$2:$A$988,"PROFESÖR")</f>
        <v>0</v>
      </c>
      <c r="S125" s="86">
        <f>COUNTIFS(AKTARIM!$B$2:$B$823,B125,AKTARIM!$D$2:$D$823,"PROFESÖR")</f>
        <v>0</v>
      </c>
      <c r="T125" s="87">
        <f>COUNTIFS(ILAN!$B$2:$B$816,B125,ILAN!$D$2:$D$816,"PROFESÖR")</f>
        <v>0</v>
      </c>
      <c r="U125" s="94" t="s">
        <v>158</v>
      </c>
      <c r="V125" s="85">
        <f>COUNTIFS(DOLUKADROLAR!$G$2:$G$988,B125,DOLUKADROLAR!$A$2:$A$988,"DOÇENT")</f>
        <v>0</v>
      </c>
      <c r="W125" s="86">
        <f>COUNTIFS(AKTARIM!$B$2:$B$823,B125,AKTARIM!$D$2:$D$823,"DOÇENT")</f>
        <v>0</v>
      </c>
      <c r="X125" s="87">
        <f>COUNTIFS(ILAN!$B$2:$B$816,B125,ILAN!$D$2:$D$816,"DOÇENT")</f>
        <v>0</v>
      </c>
      <c r="Y125" s="94" t="s">
        <v>158</v>
      </c>
      <c r="Z125" s="85">
        <f>COUNTIFS(DOLUKADROLAR!$G$2:$G$988,B125,DOLUKADROLAR!$A$2:$A$988,"DOKTOR ÖĞRETİM ÜYESİ")</f>
        <v>0</v>
      </c>
      <c r="AA125" s="86">
        <f>COUNTIFS(AKTARIM!$B$2:$B$823,B125,AKTARIM!$D$2:$D$823,"DOKTOR ÖĞRETİM ÜYESİ")</f>
        <v>0</v>
      </c>
      <c r="AB125" s="94">
        <f>COUNTIFS(ILAN!$B$2:$B$816,B125,ILAN!$D$2:$D$816,"DOKTOR ÖĞRETİM ÜYESİ")</f>
        <v>0</v>
      </c>
      <c r="AC125" s="108" t="s">
        <v>158</v>
      </c>
      <c r="AD125" s="85">
        <f>COUNTIFS(DOLUKADROLAR!$G$2:$G$988,B125,DOLUKADROLAR!$A$2:$A$988,"DERSÖĞRETİM GÖREVLİSİ")</f>
        <v>0</v>
      </c>
      <c r="AE125" s="86">
        <f>COUNTIFS(AKTARIM!$B$2:$B$823,B125,AKTARIM!$D$2:$D$823,"DERSÖĞRETİM GÖREVLİSİ")</f>
        <v>0</v>
      </c>
      <c r="AF125" s="87">
        <f>COUNTIFS(ILAN!$B$2:$B$816,B125,ILAN!$D$2:$D$816,"DERSÖĞRETİM GÖREVLİSİ")</f>
        <v>0</v>
      </c>
      <c r="AG125" s="94" t="s">
        <v>158</v>
      </c>
      <c r="AH125" s="89"/>
      <c r="AI125" s="86">
        <f>COUNTIFS(DOLUKADROLAR!$G$2:$G$988,B125,DOLUKADROLAR!$A$2:$A$988,"UYGÖĞRETİM GÖREVLİSİ")</f>
        <v>0</v>
      </c>
      <c r="AJ125" s="86">
        <f>COUNTIFS(AKTARIM!$B$2:$B$823,B125,AKTARIM!$D$2:$D$823,"UYGÖĞRETİM GÖREVLİSİ")</f>
        <v>0</v>
      </c>
      <c r="AK125" s="86">
        <f>COUNTIFS(ILAN!$B$2:$B$816,B125,ILAN!$D$2:$D$816,"UYGÖĞRETİM GÖREVLİSİ")</f>
        <v>0</v>
      </c>
      <c r="AL125" s="86">
        <f>COUNTIFS(DOLUKADROLAR!$G$2:$G$988,B125,DOLUKADROLAR!$A$2:$A$988,"ARAŞTIRMA GÖREVLİSİ")</f>
        <v>0</v>
      </c>
      <c r="AM125" s="86">
        <f>COUNTIFS(AKTARIM!$B$2:$B$823,B125,AKTARIM!$D$2:$D$823,"ARAŞTIRMA GÖREVLİSİ")</f>
        <v>0</v>
      </c>
      <c r="AN125" s="86">
        <f>COUNTIFS(ILAN!$B$2:$B$816,B125,ILAN!$D$2:$D$816,"ARAŞTIRMA GÖREVLİSİ")</f>
        <v>0</v>
      </c>
      <c r="AO125" s="90"/>
      <c r="AP125" s="91" t="str">
        <f>IFERROR(VLOOKUP($B125,OGRENCISAYISI!$B$2:$F$103,2,0),"")</f>
        <v/>
      </c>
      <c r="AQ125" s="91" t="str">
        <f>IFERROR(VLOOKUP($B125,OGRENCISAYISI!$B$2:$F$103,3,0),"")</f>
        <v/>
      </c>
      <c r="AR125" s="91" t="str">
        <f>IFERROR(VLOOKUP($B125,OGRENCISAYISI!$B$2:$F$103,4,0),"")</f>
        <v/>
      </c>
      <c r="AS125" s="91" t="str">
        <f>IFERROR(VLOOKUP($B125,OGRENCISAYISI!$B$2:$F$103,5,0),"")</f>
        <v/>
      </c>
      <c r="AT125" s="92">
        <f t="shared" ref="AT125:AT127" si="32">IFERROR(D125/AS125,0)</f>
        <v>0</v>
      </c>
      <c r="AU125" s="92">
        <f t="shared" ref="AU125:AU127" si="33">IFERROR(M125/AS125,0)</f>
        <v>0</v>
      </c>
      <c r="AV125" s="93"/>
      <c r="AW125" s="196">
        <f>COUNTIFS(NORMDUYURU!$B$2:$B$739,B125,NORMDUYURU!$D$2:$D$739,"PROFESÖR")</f>
        <v>0</v>
      </c>
      <c r="AX125" s="200" t="s">
        <v>158</v>
      </c>
      <c r="AY125" s="199" t="s">
        <v>158</v>
      </c>
      <c r="AZ125" s="196">
        <f>COUNTIFS(NORMDUYURU!$B$2:$B$739,B125,NORMDUYURU!$D$2:$D$739,"DOÇENT")</f>
        <v>0</v>
      </c>
      <c r="BA125" s="200" t="s">
        <v>158</v>
      </c>
      <c r="BB125" s="199" t="s">
        <v>158</v>
      </c>
      <c r="BC125" s="196">
        <f>COUNTIFS(NORMDUYURU!$B$2:$B$739,B125,NORMDUYURU!$D$2:$D$739,"DOKTOR ÖĞRETİM ÜYESİ")</f>
        <v>0</v>
      </c>
      <c r="BD125" s="200" t="s">
        <v>158</v>
      </c>
      <c r="BE125" s="199" t="s">
        <v>158</v>
      </c>
      <c r="BF125" s="196">
        <f>COUNTIFS(NORMDUYURU!$B$2:$B$739,B125,NORMDUYURU!$D$2:$D$739,"DERSÖĞRETİM GÖREVLİSİ")</f>
        <v>0</v>
      </c>
      <c r="BG125" s="200" t="s">
        <v>158</v>
      </c>
      <c r="BH125" s="199" t="s">
        <v>158</v>
      </c>
      <c r="BI125" s="123">
        <f>COUNTIFS(NORMDUYURU!$B$2:$B$739,B125,NORMDUYURU!$D$2:$D$739,"UYGÖĞRETİM GÖREVLİSİ")</f>
        <v>0</v>
      </c>
      <c r="BJ125" s="123">
        <f>COUNTIFS(NORMDUYURU!$B$2:$B$739,B125,NORMDUYURU!$D$2:$D$739,"ARAŞTIRMA GÖREVLİSİ")</f>
        <v>0</v>
      </c>
    </row>
    <row r="126" spans="1:62" s="5" customFormat="1" ht="124.5" customHeight="1">
      <c r="A126" s="111"/>
      <c r="B126" s="112" t="s">
        <v>115</v>
      </c>
      <c r="C126" s="113"/>
      <c r="D126" s="86">
        <f>COUNTIFS(DOLUKADROLAR!$G$2:$G$988,B126,DOLUKADROLAR!$A$2:$A$988,"PROFESÖR")+COUNTIFS(DOLUKADROLAR!$G$2:$G$988,B126,DOLUKADROLAR!$A$2:$A$988,"DOÇENT")+COUNTIFS(DOLUKADROLAR!$G$2:$G$988,B126,DOLUKADROLAR!$A$2:$A$988,"DOKTOR ÖĞRETİM ÜYESİ")</f>
        <v>0</v>
      </c>
      <c r="E126" s="86">
        <f>COUNTIFS(DOLUKADROLAR!$G$2:$G$988,B126,DOLUKADROLAR!$A$2:$A$988,"DERSÖĞRETİM GÖREVLİSİ")</f>
        <v>0</v>
      </c>
      <c r="F126" s="110" t="s">
        <v>158</v>
      </c>
      <c r="G126" s="32" t="s">
        <v>158</v>
      </c>
      <c r="H126" s="91" t="s">
        <v>158</v>
      </c>
      <c r="I126" s="110" t="s">
        <v>158</v>
      </c>
      <c r="J126" s="32" t="s">
        <v>158</v>
      </c>
      <c r="K126" s="32" t="s">
        <v>158</v>
      </c>
      <c r="L126" s="31"/>
      <c r="M126" s="127">
        <f>COUNTIFS(DOLUKADROLAR!$G$2:$G$988,B126,DOLUKADROLAR!$A$2:$A$988,"PROFESÖR")+COUNTIFS(DOLUKADROLAR!$G$2:$G$988,B126,DOLUKADROLAR!$A$2:$A$988,"DOÇENT")+COUNTIFS(DOLUKADROLAR!$G$2:$G$988,B126,DOLUKADROLAR!$A$2:$A$988,"DOKTOR ÖĞRETİM ÜYESİ")+COUNTIFS(DOLUKADROLAR!$G$2:$G$988,B126,DOLUKADROLAR!$A$2:$A$988,"DERSÖĞRETİM GÖREVLİSİ")+COUNTIFS(DOLUKADROLAR!$G$2:$G$988,B126,DOLUKADROLAR!$A$2:$A$988,"UYGÖĞRETİM GÖREVLİSİ")+COUNTIFS(DOLUKADROLAR!$G$2:$G$988,B126,DOLUKADROLAR!$A$2:$A$988,"ARAŞTIRMA GÖREVLİSİ")</f>
        <v>0</v>
      </c>
      <c r="N126" s="107" t="s">
        <v>158</v>
      </c>
      <c r="O126" s="107" t="s">
        <v>158</v>
      </c>
      <c r="P126" s="107" t="s">
        <v>158</v>
      </c>
      <c r="Q126" s="107" t="s">
        <v>158</v>
      </c>
      <c r="R126" s="85">
        <f>COUNTIFS(DOLUKADROLAR!$G$2:$G$988,B126,DOLUKADROLAR!$A$2:$A$988,"PROFESÖR")</f>
        <v>0</v>
      </c>
      <c r="S126" s="86">
        <f>COUNTIFS(AKTARIM!$B$2:$B$823,B126,AKTARIM!$D$2:$D$823,"PROFESÖR")</f>
        <v>0</v>
      </c>
      <c r="T126" s="87">
        <f>COUNTIFS(ILAN!$B$2:$B$816,B126,ILAN!$D$2:$D$816,"PROFESÖR")</f>
        <v>0</v>
      </c>
      <c r="U126" s="94" t="s">
        <v>158</v>
      </c>
      <c r="V126" s="85">
        <f>COUNTIFS(DOLUKADROLAR!$G$2:$G$988,B126,DOLUKADROLAR!$A$2:$A$988,"DOÇENT")</f>
        <v>0</v>
      </c>
      <c r="W126" s="86">
        <f>COUNTIFS(AKTARIM!$B$2:$B$823,B126,AKTARIM!$D$2:$D$823,"DOÇENT")</f>
        <v>0</v>
      </c>
      <c r="X126" s="87">
        <f>COUNTIFS(ILAN!$B$2:$B$816,B126,ILAN!$D$2:$D$816,"DOÇENT")</f>
        <v>0</v>
      </c>
      <c r="Y126" s="94" t="s">
        <v>158</v>
      </c>
      <c r="Z126" s="85">
        <f>COUNTIFS(DOLUKADROLAR!$G$2:$G$988,B126,DOLUKADROLAR!$A$2:$A$988,"DOKTOR ÖĞRETİM ÜYESİ")</f>
        <v>0</v>
      </c>
      <c r="AA126" s="86">
        <f>COUNTIFS(AKTARIM!$B$2:$B$823,B126,AKTARIM!$D$2:$D$823,"DOKTOR ÖĞRETİM ÜYESİ")</f>
        <v>0</v>
      </c>
      <c r="AB126" s="94">
        <f>COUNTIFS(ILAN!$B$2:$B$816,B126,ILAN!$D$2:$D$816,"DOKTOR ÖĞRETİM ÜYESİ")</f>
        <v>0</v>
      </c>
      <c r="AC126" s="108" t="s">
        <v>158</v>
      </c>
      <c r="AD126" s="85">
        <f>COUNTIFS(DOLUKADROLAR!$G$2:$G$988,B126,DOLUKADROLAR!$A$2:$A$988,"DERSÖĞRETİM GÖREVLİSİ")</f>
        <v>0</v>
      </c>
      <c r="AE126" s="86">
        <f>COUNTIFS(AKTARIM!$B$2:$B$823,B126,AKTARIM!$D$2:$D$823,"DERSÖĞRETİM GÖREVLİSİ")</f>
        <v>0</v>
      </c>
      <c r="AF126" s="87">
        <f>COUNTIFS(ILAN!$B$2:$B$816,B126,ILAN!$D$2:$D$816,"DERSÖĞRETİM GÖREVLİSİ")</f>
        <v>0</v>
      </c>
      <c r="AG126" s="94" t="s">
        <v>158</v>
      </c>
      <c r="AH126" s="89"/>
      <c r="AI126" s="86">
        <f>COUNTIFS(DOLUKADROLAR!$G$2:$G$988,B126,DOLUKADROLAR!$A$2:$A$988,"UYGÖĞRETİM GÖREVLİSİ")</f>
        <v>0</v>
      </c>
      <c r="AJ126" s="86">
        <f>COUNTIFS(AKTARIM!$B$2:$B$823,B126,AKTARIM!$D$2:$D$823,"UYGÖĞRETİM GÖREVLİSİ")</f>
        <v>0</v>
      </c>
      <c r="AK126" s="86">
        <f>COUNTIFS(ILAN!$B$2:$B$816,B126,ILAN!$D$2:$D$816,"UYGÖĞRETİM GÖREVLİSİ")</f>
        <v>0</v>
      </c>
      <c r="AL126" s="86">
        <f>COUNTIFS(DOLUKADROLAR!$G$2:$G$988,B126,DOLUKADROLAR!$A$2:$A$988,"ARAŞTIRMA GÖREVLİSİ")</f>
        <v>0</v>
      </c>
      <c r="AM126" s="86">
        <f>COUNTIFS(AKTARIM!$B$2:$B$823,B126,AKTARIM!$D$2:$D$823,"ARAŞTIRMA GÖREVLİSİ")</f>
        <v>0</v>
      </c>
      <c r="AN126" s="86">
        <f>COUNTIFS(ILAN!$B$2:$B$816,B126,ILAN!$D$2:$D$816,"ARAŞTIRMA GÖREVLİSİ")</f>
        <v>0</v>
      </c>
      <c r="AO126" s="90"/>
      <c r="AP126" s="91">
        <f>IFERROR(VLOOKUP($B126,OGRENCISAYISI!$B$2:$F$103,2,0),"")</f>
        <v>0</v>
      </c>
      <c r="AQ126" s="91">
        <f>IFERROR(VLOOKUP($B126,OGRENCISAYISI!$B$2:$F$103,3,0),"")</f>
        <v>0</v>
      </c>
      <c r="AR126" s="91">
        <f>IFERROR(VLOOKUP($B126,OGRENCISAYISI!$B$2:$F$103,4,0),"")</f>
        <v>0</v>
      </c>
      <c r="AS126" s="91">
        <f>IFERROR(VLOOKUP($B126,OGRENCISAYISI!$B$2:$F$103,5,0),"")</f>
        <v>0</v>
      </c>
      <c r="AT126" s="92">
        <f t="shared" si="32"/>
        <v>0</v>
      </c>
      <c r="AU126" s="92">
        <f t="shared" si="33"/>
        <v>0</v>
      </c>
      <c r="AV126" s="93"/>
      <c r="AW126" s="196">
        <f>COUNTIFS(NORMDUYURU!$B$2:$B$739,B126,NORMDUYURU!$D$2:$D$739,"PROFESÖR")</f>
        <v>0</v>
      </c>
      <c r="AX126" s="200" t="s">
        <v>158</v>
      </c>
      <c r="AY126" s="199" t="s">
        <v>158</v>
      </c>
      <c r="AZ126" s="196">
        <f>COUNTIFS(NORMDUYURU!$B$2:$B$739,B126,NORMDUYURU!$D$2:$D$739,"DOÇENT")</f>
        <v>0</v>
      </c>
      <c r="BA126" s="200" t="s">
        <v>158</v>
      </c>
      <c r="BB126" s="199" t="s">
        <v>158</v>
      </c>
      <c r="BC126" s="196">
        <f>COUNTIFS(NORMDUYURU!$B$2:$B$739,B126,NORMDUYURU!$D$2:$D$739,"DOKTOR ÖĞRETİM ÜYESİ")</f>
        <v>0</v>
      </c>
      <c r="BD126" s="200" t="s">
        <v>158</v>
      </c>
      <c r="BE126" s="199" t="s">
        <v>158</v>
      </c>
      <c r="BF126" s="196">
        <f>COUNTIFS(NORMDUYURU!$B$2:$B$739,B126,NORMDUYURU!$D$2:$D$739,"DERSÖĞRETİM GÖREVLİSİ")</f>
        <v>0</v>
      </c>
      <c r="BG126" s="200" t="s">
        <v>158</v>
      </c>
      <c r="BH126" s="199" t="s">
        <v>158</v>
      </c>
      <c r="BI126" s="123">
        <f>COUNTIFS(NORMDUYURU!$B$2:$B$739,B126,NORMDUYURU!$D$2:$D$739,"UYGÖĞRETİM GÖREVLİSİ")</f>
        <v>0</v>
      </c>
      <c r="BJ126" s="123">
        <f>COUNTIFS(NORMDUYURU!$B$2:$B$739,B126,NORMDUYURU!$D$2:$D$739,"ARAŞTIRMA GÖREVLİSİ")</f>
        <v>0</v>
      </c>
    </row>
    <row r="127" spans="1:62" s="5" customFormat="1" ht="124.5" customHeight="1">
      <c r="A127" s="111"/>
      <c r="B127" s="112" t="s">
        <v>113</v>
      </c>
      <c r="C127" s="113"/>
      <c r="D127" s="86">
        <f>COUNTIFS(DOLUKADROLAR!$G$2:$G$988,B127,DOLUKADROLAR!$A$2:$A$988,"PROFESÖR")+COUNTIFS(DOLUKADROLAR!$G$2:$G$988,B127,DOLUKADROLAR!$A$2:$A$988,"DOÇENT")+COUNTIFS(DOLUKADROLAR!$G$2:$G$988,B127,DOLUKADROLAR!$A$2:$A$988,"DOKTOR ÖĞRETİM ÜYESİ")</f>
        <v>0</v>
      </c>
      <c r="E127" s="86">
        <f>COUNTIFS(DOLUKADROLAR!$G$2:$G$988,B127,DOLUKADROLAR!$A$2:$A$988,"DERSÖĞRETİM GÖREVLİSİ")</f>
        <v>0</v>
      </c>
      <c r="F127" s="110" t="s">
        <v>158</v>
      </c>
      <c r="G127" s="32" t="s">
        <v>158</v>
      </c>
      <c r="H127" s="91" t="s">
        <v>158</v>
      </c>
      <c r="I127" s="110" t="s">
        <v>158</v>
      </c>
      <c r="J127" s="32" t="s">
        <v>158</v>
      </c>
      <c r="K127" s="32" t="s">
        <v>158</v>
      </c>
      <c r="L127" s="31"/>
      <c r="M127" s="127">
        <f>COUNTIFS(DOLUKADROLAR!$G$2:$G$988,B127,DOLUKADROLAR!$A$2:$A$988,"PROFESÖR")+COUNTIFS(DOLUKADROLAR!$G$2:$G$988,B127,DOLUKADROLAR!$A$2:$A$988,"DOÇENT")+COUNTIFS(DOLUKADROLAR!$G$2:$G$988,B127,DOLUKADROLAR!$A$2:$A$988,"DOKTOR ÖĞRETİM ÜYESİ")+COUNTIFS(DOLUKADROLAR!$G$2:$G$988,B127,DOLUKADROLAR!$A$2:$A$988,"DERSÖĞRETİM GÖREVLİSİ")+COUNTIFS(DOLUKADROLAR!$G$2:$G$988,B127,DOLUKADROLAR!$A$2:$A$988,"UYGÖĞRETİM GÖREVLİSİ")+COUNTIFS(DOLUKADROLAR!$G$2:$G$988,B127,DOLUKADROLAR!$A$2:$A$988,"ARAŞTIRMA GÖREVLİSİ")</f>
        <v>0</v>
      </c>
      <c r="N127" s="107" t="s">
        <v>158</v>
      </c>
      <c r="O127" s="107" t="s">
        <v>158</v>
      </c>
      <c r="P127" s="107" t="s">
        <v>158</v>
      </c>
      <c r="Q127" s="107" t="s">
        <v>158</v>
      </c>
      <c r="R127" s="85">
        <f>COUNTIFS(DOLUKADROLAR!$G$2:$G$988,B127,DOLUKADROLAR!$A$2:$A$988,"PROFESÖR")</f>
        <v>0</v>
      </c>
      <c r="S127" s="86">
        <f>COUNTIFS(AKTARIM!$B$2:$B$823,B127,AKTARIM!$D$2:$D$823,"PROFESÖR")</f>
        <v>0</v>
      </c>
      <c r="T127" s="87">
        <f>COUNTIFS(ILAN!$B$2:$B$816,B127,ILAN!$D$2:$D$816,"PROFESÖR")</f>
        <v>0</v>
      </c>
      <c r="U127" s="94" t="s">
        <v>158</v>
      </c>
      <c r="V127" s="85">
        <f>COUNTIFS(DOLUKADROLAR!$G$2:$G$988,B127,DOLUKADROLAR!$A$2:$A$988,"DOÇENT")</f>
        <v>0</v>
      </c>
      <c r="W127" s="86">
        <f>COUNTIFS(AKTARIM!$B$2:$B$823,B127,AKTARIM!$D$2:$D$823,"DOÇENT")</f>
        <v>0</v>
      </c>
      <c r="X127" s="87">
        <f>COUNTIFS(ILAN!$B$2:$B$816,B127,ILAN!$D$2:$D$816,"DOÇENT")</f>
        <v>0</v>
      </c>
      <c r="Y127" s="94" t="s">
        <v>158</v>
      </c>
      <c r="Z127" s="85">
        <f>COUNTIFS(DOLUKADROLAR!$G$2:$G$988,B127,DOLUKADROLAR!$A$2:$A$988,"DOKTOR ÖĞRETİM ÜYESİ")</f>
        <v>0</v>
      </c>
      <c r="AA127" s="86">
        <f>COUNTIFS(AKTARIM!$B$2:$B$823,B127,AKTARIM!$D$2:$D$823,"DOKTOR ÖĞRETİM ÜYESİ")</f>
        <v>0</v>
      </c>
      <c r="AB127" s="94">
        <f>COUNTIFS(ILAN!$B$2:$B$816,B127,ILAN!$D$2:$D$816,"DOKTOR ÖĞRETİM ÜYESİ")</f>
        <v>0</v>
      </c>
      <c r="AC127" s="108" t="s">
        <v>158</v>
      </c>
      <c r="AD127" s="85">
        <f>COUNTIFS(DOLUKADROLAR!$G$2:$G$988,B127,DOLUKADROLAR!$A$2:$A$988,"DERSÖĞRETİM GÖREVLİSİ")</f>
        <v>0</v>
      </c>
      <c r="AE127" s="86">
        <f>COUNTIFS(AKTARIM!$B$2:$B$823,B127,AKTARIM!$D$2:$D$823,"DERSÖĞRETİM GÖREVLİSİ")</f>
        <v>0</v>
      </c>
      <c r="AF127" s="87">
        <f>COUNTIFS(ILAN!$B$2:$B$816,B127,ILAN!$D$2:$D$816,"DERSÖĞRETİM GÖREVLİSİ")</f>
        <v>0</v>
      </c>
      <c r="AG127" s="94" t="s">
        <v>158</v>
      </c>
      <c r="AH127" s="89"/>
      <c r="AI127" s="86">
        <f>COUNTIFS(DOLUKADROLAR!$G$2:$G$988,B127,DOLUKADROLAR!$A$2:$A$988,"UYGÖĞRETİM GÖREVLİSİ")</f>
        <v>0</v>
      </c>
      <c r="AJ127" s="86">
        <f>COUNTIFS(AKTARIM!$B$2:$B$823,B127,AKTARIM!$D$2:$D$823,"UYGÖĞRETİM GÖREVLİSİ")</f>
        <v>0</v>
      </c>
      <c r="AK127" s="86">
        <f>COUNTIFS(ILAN!$B$2:$B$816,B127,ILAN!$D$2:$D$816,"UYGÖĞRETİM GÖREVLİSİ")</f>
        <v>0</v>
      </c>
      <c r="AL127" s="86">
        <f>COUNTIFS(DOLUKADROLAR!$G$2:$G$988,B127,DOLUKADROLAR!$A$2:$A$988,"ARAŞTIRMA GÖREVLİSİ")</f>
        <v>0</v>
      </c>
      <c r="AM127" s="86">
        <f>COUNTIFS(AKTARIM!$B$2:$B$823,B127,AKTARIM!$D$2:$D$823,"ARAŞTIRMA GÖREVLİSİ")</f>
        <v>0</v>
      </c>
      <c r="AN127" s="86">
        <f>COUNTIFS(ILAN!$B$2:$B$816,B127,ILAN!$D$2:$D$816,"ARAŞTIRMA GÖREVLİSİ")</f>
        <v>0</v>
      </c>
      <c r="AO127" s="90"/>
      <c r="AP127" s="91">
        <f>IFERROR(VLOOKUP($B127,OGRENCISAYISI!$B$2:$F$103,2,0),"")</f>
        <v>0</v>
      </c>
      <c r="AQ127" s="91">
        <f>IFERROR(VLOOKUP($B127,OGRENCISAYISI!$B$2:$F$103,3,0),"")</f>
        <v>0</v>
      </c>
      <c r="AR127" s="91">
        <f>IFERROR(VLOOKUP($B127,OGRENCISAYISI!$B$2:$F$103,4,0),"")</f>
        <v>0</v>
      </c>
      <c r="AS127" s="91">
        <f>IFERROR(VLOOKUP($B127,OGRENCISAYISI!$B$2:$F$103,5,0),"")</f>
        <v>0</v>
      </c>
      <c r="AT127" s="92">
        <f t="shared" si="32"/>
        <v>0</v>
      </c>
      <c r="AU127" s="92">
        <f t="shared" si="33"/>
        <v>0</v>
      </c>
      <c r="AV127" s="93"/>
      <c r="AW127" s="196">
        <f>COUNTIFS(NORMDUYURU!$B$2:$B$739,B127,NORMDUYURU!$D$2:$D$739,"PROFESÖR")</f>
        <v>0</v>
      </c>
      <c r="AX127" s="200" t="s">
        <v>158</v>
      </c>
      <c r="AY127" s="199" t="s">
        <v>158</v>
      </c>
      <c r="AZ127" s="196">
        <f>COUNTIFS(NORMDUYURU!$B$2:$B$739,B127,NORMDUYURU!$D$2:$D$739,"DOÇENT")</f>
        <v>0</v>
      </c>
      <c r="BA127" s="200" t="s">
        <v>158</v>
      </c>
      <c r="BB127" s="199" t="s">
        <v>158</v>
      </c>
      <c r="BC127" s="196">
        <f>COUNTIFS(NORMDUYURU!$B$2:$B$739,B127,NORMDUYURU!$D$2:$D$739,"DOKTOR ÖĞRETİM ÜYESİ")</f>
        <v>0</v>
      </c>
      <c r="BD127" s="200" t="s">
        <v>158</v>
      </c>
      <c r="BE127" s="199" t="s">
        <v>158</v>
      </c>
      <c r="BF127" s="196">
        <f>COUNTIFS(NORMDUYURU!$B$2:$B$739,B127,NORMDUYURU!$D$2:$D$739,"DERSÖĞRETİM GÖREVLİSİ")</f>
        <v>0</v>
      </c>
      <c r="BG127" s="200" t="s">
        <v>158</v>
      </c>
      <c r="BH127" s="199" t="s">
        <v>158</v>
      </c>
      <c r="BI127" s="123">
        <f>COUNTIFS(NORMDUYURU!$B$2:$B$739,B127,NORMDUYURU!$D$2:$D$739,"UYGÖĞRETİM GÖREVLİSİ")</f>
        <v>0</v>
      </c>
      <c r="BJ127" s="123">
        <f>COUNTIFS(NORMDUYURU!$B$2:$B$739,B127,NORMDUYURU!$D$2:$D$739,"ARAŞTIRMA GÖREVLİSİ")</f>
        <v>0</v>
      </c>
    </row>
    <row r="128" spans="1:62" ht="124.5" customHeight="1">
      <c r="B128" s="4"/>
      <c r="C128" s="24"/>
      <c r="D128" s="4"/>
      <c r="E128" s="4"/>
      <c r="F128" s="4"/>
      <c r="G128" s="4"/>
      <c r="H128" s="4"/>
      <c r="I128" s="4"/>
      <c r="J128" s="4"/>
      <c r="K128" s="4"/>
      <c r="L128" s="4"/>
      <c r="M128" s="104"/>
      <c r="N128" s="104"/>
      <c r="O128" s="10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18"/>
      <c r="AQ128" s="18"/>
      <c r="AR128" s="18"/>
      <c r="AS128" s="18"/>
      <c r="AT128" s="18"/>
      <c r="AU128" s="18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</row>
    <row r="129" spans="2:62">
      <c r="B129" s="4"/>
      <c r="C129" s="2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18"/>
      <c r="AQ129" s="18"/>
      <c r="AR129" s="18"/>
      <c r="AS129" s="18"/>
      <c r="AT129" s="18"/>
      <c r="AU129" s="18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</row>
    <row r="130" spans="2:62">
      <c r="B130" s="4"/>
      <c r="C130" s="2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18"/>
      <c r="AQ130" s="18"/>
      <c r="AR130" s="18"/>
      <c r="AS130" s="18"/>
      <c r="AT130" s="18"/>
      <c r="AU130" s="18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</row>
    <row r="131" spans="2:62">
      <c r="B131" s="4"/>
      <c r="C131" s="2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8"/>
      <c r="AQ131" s="18"/>
      <c r="AR131" s="18"/>
      <c r="AS131" s="18"/>
      <c r="AT131" s="18"/>
      <c r="AU131" s="18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</row>
    <row r="132" spans="2:62">
      <c r="B132" s="4"/>
      <c r="C132" s="2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18"/>
      <c r="AQ132" s="18"/>
      <c r="AR132" s="18"/>
      <c r="AS132" s="18"/>
      <c r="AT132" s="18"/>
      <c r="AU132" s="18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</row>
    <row r="133" spans="2:62" ht="114.75" customHeight="1">
      <c r="B133" s="4"/>
      <c r="C133" s="2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300" t="s">
        <v>28</v>
      </c>
      <c r="S133" s="296"/>
      <c r="T133" s="296"/>
      <c r="U133" s="301"/>
      <c r="V133" s="302" t="s">
        <v>97</v>
      </c>
      <c r="W133" s="297"/>
      <c r="X133" s="297"/>
      <c r="Y133" s="303"/>
      <c r="Z133" s="302" t="s">
        <v>181</v>
      </c>
      <c r="AA133" s="297"/>
      <c r="AB133" s="297"/>
      <c r="AC133" s="303"/>
      <c r="AD133" s="300" t="s">
        <v>182</v>
      </c>
      <c r="AE133" s="296"/>
      <c r="AF133" s="296"/>
      <c r="AG133" s="301"/>
      <c r="AH133" s="173"/>
      <c r="AI133" s="296" t="s">
        <v>183</v>
      </c>
      <c r="AJ133" s="297"/>
      <c r="AK133" s="297"/>
      <c r="AL133" s="296" t="s">
        <v>195</v>
      </c>
      <c r="AM133" s="297"/>
      <c r="AN133" s="297"/>
      <c r="AO133" s="4"/>
      <c r="AP133" s="18"/>
      <c r="AQ133" s="18"/>
      <c r="AR133" s="18"/>
      <c r="AS133" s="18"/>
      <c r="AT133" s="18"/>
      <c r="AU133" s="18"/>
      <c r="AW133" s="290" t="s">
        <v>28</v>
      </c>
      <c r="AX133" s="291"/>
      <c r="AY133" s="292"/>
      <c r="AZ133" s="293" t="s">
        <v>97</v>
      </c>
      <c r="BA133" s="294"/>
      <c r="BB133" s="295"/>
      <c r="BC133" s="293" t="s">
        <v>181</v>
      </c>
      <c r="BD133" s="294"/>
      <c r="BE133" s="295"/>
      <c r="BF133" s="290" t="s">
        <v>182</v>
      </c>
      <c r="BG133" s="291"/>
      <c r="BH133" s="292"/>
      <c r="BI133" s="169" t="s">
        <v>183</v>
      </c>
      <c r="BJ133" s="169" t="s">
        <v>195</v>
      </c>
    </row>
    <row r="134" spans="2:62" ht="156.75" customHeight="1">
      <c r="B134" s="4"/>
      <c r="C134" s="2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5" t="s">
        <v>178</v>
      </c>
      <c r="S134" s="37" t="s">
        <v>180</v>
      </c>
      <c r="T134" s="9" t="s">
        <v>179</v>
      </c>
      <c r="U134" s="65" t="s">
        <v>194</v>
      </c>
      <c r="V134" s="55" t="s">
        <v>178</v>
      </c>
      <c r="W134" s="37" t="s">
        <v>180</v>
      </c>
      <c r="X134" s="9" t="s">
        <v>179</v>
      </c>
      <c r="Y134" s="65" t="s">
        <v>194</v>
      </c>
      <c r="Z134" s="55" t="s">
        <v>178</v>
      </c>
      <c r="AA134" s="37" t="s">
        <v>180</v>
      </c>
      <c r="AB134" s="9" t="s">
        <v>179</v>
      </c>
      <c r="AC134" s="65" t="s">
        <v>194</v>
      </c>
      <c r="AD134" s="55" t="s">
        <v>178</v>
      </c>
      <c r="AE134" s="37" t="s">
        <v>180</v>
      </c>
      <c r="AF134" s="38" t="s">
        <v>179</v>
      </c>
      <c r="AG134" s="65" t="s">
        <v>194</v>
      </c>
      <c r="AH134" s="57"/>
      <c r="AI134" s="9" t="s">
        <v>178</v>
      </c>
      <c r="AJ134" s="37" t="s">
        <v>180</v>
      </c>
      <c r="AK134" s="9" t="s">
        <v>179</v>
      </c>
      <c r="AL134" s="9" t="s">
        <v>178</v>
      </c>
      <c r="AM134" s="37" t="s">
        <v>180</v>
      </c>
      <c r="AN134" s="9" t="s">
        <v>179</v>
      </c>
      <c r="AO134" s="4"/>
      <c r="AP134" s="18"/>
      <c r="AQ134" s="18"/>
      <c r="AR134" s="18"/>
      <c r="AS134" s="18"/>
      <c r="AT134" s="18"/>
      <c r="AU134" s="18"/>
      <c r="AW134" s="167" t="s">
        <v>196</v>
      </c>
      <c r="AX134" s="168" t="s">
        <v>209</v>
      </c>
      <c r="AY134" s="132" t="s">
        <v>198</v>
      </c>
      <c r="AZ134" s="167" t="s">
        <v>196</v>
      </c>
      <c r="BA134" s="168" t="s">
        <v>209</v>
      </c>
      <c r="BB134" s="132" t="s">
        <v>198</v>
      </c>
      <c r="BC134" s="167" t="s">
        <v>196</v>
      </c>
      <c r="BD134" s="168" t="s">
        <v>209</v>
      </c>
      <c r="BE134" s="132" t="s">
        <v>198</v>
      </c>
      <c r="BF134" s="167" t="s">
        <v>196</v>
      </c>
      <c r="BG134" s="168" t="s">
        <v>209</v>
      </c>
      <c r="BH134" s="132" t="s">
        <v>198</v>
      </c>
      <c r="BI134" s="169" t="s">
        <v>196</v>
      </c>
      <c r="BJ134" s="169" t="s">
        <v>196</v>
      </c>
    </row>
    <row r="135" spans="2:62" s="47" customFormat="1" ht="81" customHeight="1">
      <c r="B135" s="48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59">
        <f>SUM(R123,R113:R121,R110,R107,R102,R98,R93,R88,R82,R76,R69,R63,R61,R55,R49,R44,R36,R30,R27,R22,R16,R12,R7)</f>
        <v>0</v>
      </c>
      <c r="S135" s="45">
        <f>SUM(S123,S113:S121,S110,S107,S102,S98,S93,S88,S82,S76,S69,S63,S61,S55,S49,S44,S36,S30,S27,S22,S16,S12,S7)</f>
        <v>0</v>
      </c>
      <c r="T135" s="46">
        <f>SUM(T123,T113:T121,T110,T107,T102,T98,T93,T88,T82,T76,T69,T63,T61,T55,T49,T44,T36,T30,T27,T22,T16,T12,T7)</f>
        <v>0</v>
      </c>
      <c r="U135" s="68" t="s">
        <v>158</v>
      </c>
      <c r="V135" s="59">
        <f>SUM(V123,V113:V121,V110,V107,V102,V98,V93,V88,V82,V76,V69,V63,V61,V55,V49,V44,V36,V30,V27,V22,V16,V12,V7)</f>
        <v>0</v>
      </c>
      <c r="W135" s="45">
        <f>SUM(W123,W113:W121,W110,W107,W102,W98,W93,W88,W82,W76,W69,W63,W61,W55,W49,W44,W36,W30,W27,W22,W16,W12,W7)</f>
        <v>0</v>
      </c>
      <c r="X135" s="46">
        <f>SUM(X123,X113:X121,X110,X107,X102,X98,X93,X88,X82,X76,X69,X63,X61,X55,X49,X44,X36,X30,X27,X22,X16,X12,X7)</f>
        <v>0</v>
      </c>
      <c r="Y135" s="68" t="s">
        <v>158</v>
      </c>
      <c r="Z135" s="59">
        <f>SUM(Z123,Z113:Z121,Z110,Z107,Z102,Z98,Z93,Z88,Z82,Z76,Z69,Z63,Z61,Z55,Z49,Z44,Z36,Z30,Z27,Z22,Z16,Z12,Z7)</f>
        <v>0</v>
      </c>
      <c r="AA135" s="45">
        <f>SUM(AA123,AA113:AA121,AA110,AA107,AA102,AA98,AA93,AA88,AA82,AA76,AA69,AA63,AA61,AA55,AA49,AA44,AA36,AA30,AA27,AA22,AA16,AA12,AA7)</f>
        <v>0</v>
      </c>
      <c r="AB135" s="46">
        <f>SUM(AB123,AB113:AB121,AB110,AB107,AB102,AB98,AB93,AB88,AB82,AB76,AB69,AB63,AB61,AB55,AB49,AB44,AB36,AB30,AB27,AB22,AB16,AB12,AB7)</f>
        <v>0</v>
      </c>
      <c r="AC135" s="68" t="s">
        <v>158</v>
      </c>
      <c r="AD135" s="59">
        <f>SUM(AD123,AD113:AD121,AD110,AD107,AD102,AD98,AD93,AD88,AD82,AD76,AD69,AD63,AD61,AD55,AD49,AD44,AD36,AD30,AD27,AD22,AD16,AD12,AD7)</f>
        <v>0</v>
      </c>
      <c r="AE135" s="45">
        <f>SUM(AE123,AE113:AE121,AE110,AE107,AE102,AE98,AE93,AE88,AE82,AE76,AE69,AE63,AE61,AE55,AE49,AE44,AE36,AE30,AE27,AE22,AE16,AE12,AE7)</f>
        <v>0</v>
      </c>
      <c r="AF135" s="60">
        <f>SUM(AF123,AF113:AF121,AF110,AF107,AF102,AF98,AF93,AF88,AF82,AF76,AF69,AF63,AF61,AF55,AF49,AF44,AF36,AF30,AF27,AF22,AF16,AF12,AF7)</f>
        <v>0</v>
      </c>
      <c r="AG135" s="68" t="s">
        <v>158</v>
      </c>
      <c r="AH135" s="58"/>
      <c r="AI135" s="44">
        <f t="shared" ref="AI135:AN135" si="34">SUM(AI123,AI113:AI121,AI110,AI107,AI102,AI98,AI93,AI88,AI82,AI76,AI69,AI63,AI61,AI55,AI49,AI44,AI36,AI30,AI27,AI22,AI16,AI12,AI7)</f>
        <v>0</v>
      </c>
      <c r="AJ135" s="45">
        <f t="shared" si="34"/>
        <v>0</v>
      </c>
      <c r="AK135" s="46">
        <f t="shared" si="34"/>
        <v>0</v>
      </c>
      <c r="AL135" s="44">
        <f t="shared" si="34"/>
        <v>0</v>
      </c>
      <c r="AM135" s="45">
        <f t="shared" si="34"/>
        <v>0</v>
      </c>
      <c r="AN135" s="46">
        <f t="shared" si="34"/>
        <v>0</v>
      </c>
      <c r="AO135" s="48"/>
      <c r="AP135" s="50"/>
      <c r="AQ135" s="50"/>
      <c r="AR135" s="50"/>
      <c r="AS135" s="50"/>
      <c r="AT135" s="50"/>
      <c r="AU135" s="50"/>
      <c r="AW135" s="129">
        <f>SUM(AW123,AW113:AW121,AW110,AW107,AW102,AW98,AW93,AW88,AW82,AW76,AW69,AW63,AW61,AW55,AW49,AW44,AW36,AW30,AW27,AW22,AW16,AW12,AW7)</f>
        <v>0</v>
      </c>
      <c r="AX135" s="172">
        <f>SUM(AX123,AX113:AX121,AX110,AX107,AX102,AX98,AX93,AX88,AX82,AX76,AX69,AX63,AX61,AX55,AX49,AX44,AX36,AX30,AX27,AX22,AX16,AX12,AX7)</f>
        <v>0</v>
      </c>
      <c r="AY135" s="137" t="s">
        <v>158</v>
      </c>
      <c r="AZ135" s="129">
        <f>SUM(AZ123,AZ113:AZ121,AZ110,AZ107,AZ102,AZ98,AZ93,AZ88,AZ82,AZ76,AZ69,AZ63,AZ61,AZ55,AZ49,AZ44,AZ36,AZ30,AZ27,AZ22,AZ16,AZ12,AZ7)</f>
        <v>0</v>
      </c>
      <c r="BA135" s="172">
        <f>SUM(BA123,BA113:BA121,BA110,BA107,BA102,BA98,BA93,BA88,BA82,BA76,BA69,BA63,BA61,BA55,BA49,BA44,BA36,BA30,BA27,BA22,BA16,BA12,BA7)</f>
        <v>0</v>
      </c>
      <c r="BB135" s="137" t="s">
        <v>158</v>
      </c>
      <c r="BC135" s="129">
        <f>SUM(BC123,BC113:BC121,BC110,BC107,BC102,BC98,BC93,BC88,BC82,BC76,BC69,BC63,BC61,BC55,BC49,BC44,BC36,BC30,BC27,BC22,BC16,BC12,BC7)</f>
        <v>0</v>
      </c>
      <c r="BD135" s="172">
        <f>SUM(BD123,BD113:BD121,BD110,BD107,BD102,BD98,BD93,BD88,BD82,BD76,BD69,BD63,BD61,BD55,BD49,BD44,BD36,BD30,BD27,BD22,BD16,BD12,BD7)</f>
        <v>0</v>
      </c>
      <c r="BE135" s="137" t="s">
        <v>158</v>
      </c>
      <c r="BF135" s="129">
        <f>SUM(BF123,BF113:BF121,BF110,BF107,BF102,BF98,BF93,BF88,BF82,BF76,BF69,BF63,BF61,BF55,BF49,BF44,BF36,BF30,BF27,BF22,BF16,BF12,BF7)</f>
        <v>0</v>
      </c>
      <c r="BG135" s="172">
        <f>SUM(BG123,BG113:BG121,BG110,BG107,BG102,BG98,BG93,BG88,BG82,BG76,BG69,BG63,BG61,BG55,BG49,BG44,BG36,BG30,BG27,BG22,BG16,BG12,BG7)</f>
        <v>0</v>
      </c>
      <c r="BH135" s="137" t="s">
        <v>158</v>
      </c>
      <c r="BI135" s="130">
        <f>SUM(BI123,BI113:BI121,BI110,BI107,BI102,BI98,BI93,BI88,BI82,BI76,BI69,BI63,BI61,BI55,BI49,BI44,BI36,BI30,BI27,BI22,BI16,BI12,BI7)</f>
        <v>0</v>
      </c>
      <c r="BJ135" s="130">
        <f>SUM(BJ123,BJ113:BJ121,BJ110,BJ107,BJ102,BJ98,BJ93,BJ88,BJ82,BJ76,BJ69,BJ63,BJ61,BJ55,BJ49,BJ44,BJ36,BJ30,BJ27,BJ22,BJ16,BJ12,BJ7)</f>
        <v>0</v>
      </c>
    </row>
    <row r="136" spans="2:62">
      <c r="B136" s="4"/>
      <c r="C136" s="2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18"/>
      <c r="AQ136" s="18"/>
      <c r="AR136" s="18"/>
      <c r="AS136" s="18"/>
      <c r="AT136" s="18"/>
      <c r="AU136" s="18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2:62">
      <c r="B137" s="4"/>
      <c r="C137" s="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18"/>
      <c r="AQ137" s="18"/>
      <c r="AR137" s="18"/>
      <c r="AS137" s="18"/>
      <c r="AT137" s="18"/>
      <c r="AU137" s="18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2:62">
      <c r="B138" s="4"/>
      <c r="C138" s="2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18"/>
      <c r="AQ138" s="18"/>
      <c r="AR138" s="18"/>
      <c r="AS138" s="18"/>
      <c r="AT138" s="18"/>
      <c r="AU138" s="18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2:62" s="54" customFormat="1" ht="52.5" customHeight="1">
      <c r="B139" s="51"/>
      <c r="C139" s="52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298" t="s">
        <v>153</v>
      </c>
      <c r="S139" s="298"/>
      <c r="T139" s="298"/>
      <c r="U139" s="61"/>
      <c r="V139" s="298" t="s">
        <v>180</v>
      </c>
      <c r="W139" s="298"/>
      <c r="X139" s="298"/>
      <c r="Y139" s="61"/>
      <c r="Z139" s="298" t="s">
        <v>179</v>
      </c>
      <c r="AA139" s="298"/>
      <c r="AB139" s="298"/>
      <c r="AC139" s="63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3"/>
      <c r="AQ139" s="53"/>
      <c r="AR139" s="53"/>
      <c r="AS139" s="53"/>
      <c r="AT139" s="53"/>
      <c r="AU139" s="53"/>
      <c r="AW139" s="69" t="s">
        <v>153</v>
      </c>
      <c r="AX139" s="174" t="s">
        <v>153</v>
      </c>
      <c r="AY139" s="63"/>
      <c r="AZ139" s="63"/>
      <c r="BA139" s="63"/>
      <c r="BB139" s="63"/>
      <c r="BC139" s="63"/>
      <c r="BD139" s="63"/>
      <c r="BE139" s="63"/>
      <c r="BF139" s="51"/>
      <c r="BG139" s="51"/>
      <c r="BH139" s="51"/>
      <c r="BI139" s="51"/>
      <c r="BJ139" s="51"/>
    </row>
    <row r="140" spans="2:62" ht="37.5" customHeight="1">
      <c r="B140" s="4"/>
      <c r="C140" s="2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299">
        <f>SUM(R135,V135,Z135,AD135,AI135,AL135)</f>
        <v>0</v>
      </c>
      <c r="S140" s="299"/>
      <c r="T140" s="299"/>
      <c r="U140" s="62"/>
      <c r="V140" s="299">
        <f>SUM(S135,W135,AA135,AE135,AJ135,AM135)</f>
        <v>0</v>
      </c>
      <c r="W140" s="299"/>
      <c r="X140" s="299"/>
      <c r="Y140" s="62"/>
      <c r="Z140" s="299">
        <f>SUM(T135,X135,AB135,AF135,AK135,AN135)</f>
        <v>0</v>
      </c>
      <c r="AA140" s="299"/>
      <c r="AB140" s="299"/>
      <c r="AC140" s="6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18"/>
      <c r="AQ140" s="18"/>
      <c r="AR140" s="18"/>
      <c r="AS140" s="18"/>
      <c r="AT140" s="18"/>
      <c r="AU140" s="18"/>
      <c r="AW140" s="70">
        <f>SUM(AW135,AZ135,BC135,BF135,BI135,BJ135)</f>
        <v>0</v>
      </c>
      <c r="AX140" s="175">
        <f>SUM(AX135,BA135,BD135,BG135,BJ135,BK135)</f>
        <v>0</v>
      </c>
      <c r="AY140" s="64"/>
      <c r="AZ140" s="64"/>
      <c r="BA140" s="64"/>
      <c r="BB140" s="64"/>
      <c r="BC140" s="64"/>
      <c r="BD140" s="64"/>
      <c r="BE140" s="64"/>
      <c r="BF140" s="4"/>
      <c r="BG140" s="4"/>
      <c r="BH140" s="4"/>
      <c r="BI140" s="4"/>
      <c r="BJ140" s="4"/>
    </row>
    <row r="141" spans="2:62" ht="22.5" customHeight="1">
      <c r="B141" s="4"/>
      <c r="C141" s="286" t="s">
        <v>221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18"/>
      <c r="AQ141" s="18"/>
      <c r="AR141" s="18"/>
      <c r="AS141" s="18"/>
      <c r="AT141" s="18"/>
      <c r="AU141" s="18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2:62">
      <c r="B142" s="4"/>
      <c r="C142" s="2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18"/>
      <c r="AQ142" s="18"/>
      <c r="AR142" s="18"/>
      <c r="AS142" s="18"/>
      <c r="AT142" s="18"/>
      <c r="AU142" s="18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2:62">
      <c r="B143" s="4"/>
      <c r="C143" s="2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18"/>
      <c r="AQ143" s="18"/>
      <c r="AR143" s="18"/>
      <c r="AS143" s="18"/>
      <c r="AT143" s="18"/>
      <c r="AU143" s="18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2:62">
      <c r="B144" s="4"/>
      <c r="C144" s="2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18"/>
      <c r="AQ144" s="18"/>
      <c r="AR144" s="18"/>
      <c r="AS144" s="18"/>
      <c r="AT144" s="18"/>
      <c r="AU144" s="18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2:62">
      <c r="B145" s="4"/>
      <c r="C145" s="2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18"/>
      <c r="AQ145" s="18"/>
      <c r="AR145" s="18"/>
      <c r="AS145" s="18"/>
      <c r="AT145" s="18"/>
      <c r="AU145" s="18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2:62">
      <c r="B146" s="4"/>
      <c r="C146" s="2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18"/>
      <c r="AQ146" s="18"/>
      <c r="AR146" s="18"/>
      <c r="AS146" s="18"/>
      <c r="AT146" s="18"/>
      <c r="AU146" s="18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2:62">
      <c r="B147" s="4"/>
      <c r="C147" s="2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18"/>
      <c r="AQ147" s="18"/>
      <c r="AR147" s="18"/>
      <c r="AS147" s="18"/>
      <c r="AT147" s="18"/>
      <c r="AU147" s="18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2:62">
      <c r="B148" s="4"/>
      <c r="C148" s="2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18"/>
      <c r="AQ148" s="18"/>
      <c r="AR148" s="18"/>
      <c r="AS148" s="18"/>
      <c r="AT148" s="18"/>
      <c r="AU148" s="18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2:62">
      <c r="B149" s="4"/>
      <c r="C149" s="2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18"/>
      <c r="AQ149" s="18"/>
      <c r="AR149" s="18"/>
      <c r="AS149" s="18"/>
      <c r="AT149" s="18"/>
      <c r="AU149" s="18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2:62">
      <c r="B150" s="4"/>
      <c r="C150" s="2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18"/>
      <c r="AQ150" s="18"/>
      <c r="AR150" s="18"/>
      <c r="AS150" s="18"/>
      <c r="AT150" s="18"/>
      <c r="AU150" s="18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2:62">
      <c r="B151" s="4"/>
      <c r="C151" s="2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18"/>
      <c r="AQ151" s="18"/>
      <c r="AR151" s="18"/>
      <c r="AS151" s="18"/>
      <c r="AT151" s="18"/>
      <c r="AU151" s="18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2:62">
      <c r="B152" s="4"/>
      <c r="C152" s="2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18"/>
      <c r="AQ152" s="18"/>
      <c r="AR152" s="18"/>
      <c r="AS152" s="18"/>
      <c r="AT152" s="18"/>
      <c r="AU152" s="18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2:62">
      <c r="B153" s="4"/>
      <c r="C153" s="2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18"/>
      <c r="AQ153" s="18"/>
      <c r="AR153" s="18"/>
      <c r="AS153" s="18"/>
      <c r="AT153" s="18"/>
      <c r="AU153" s="18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2:62">
      <c r="B154" s="4"/>
      <c r="C154" s="2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18"/>
      <c r="AQ154" s="18"/>
      <c r="AR154" s="18"/>
      <c r="AS154" s="18"/>
      <c r="AT154" s="18"/>
      <c r="AU154" s="18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2:62">
      <c r="B155" s="4"/>
      <c r="C155" s="2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18"/>
      <c r="AQ155" s="18"/>
      <c r="AR155" s="18"/>
      <c r="AS155" s="18"/>
      <c r="AT155" s="18"/>
      <c r="AU155" s="18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2:62">
      <c r="B156" s="4"/>
      <c r="C156" s="2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18"/>
      <c r="AQ156" s="18"/>
      <c r="AR156" s="18"/>
      <c r="AS156" s="18"/>
      <c r="AT156" s="18"/>
      <c r="AU156" s="18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2:62">
      <c r="B157" s="4"/>
      <c r="C157" s="2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8"/>
      <c r="AQ157" s="18"/>
      <c r="AR157" s="18"/>
      <c r="AS157" s="18"/>
      <c r="AT157" s="18"/>
      <c r="AU157" s="18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2:62">
      <c r="B158" s="4"/>
      <c r="C158" s="2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18"/>
      <c r="AQ158" s="18"/>
      <c r="AR158" s="18"/>
      <c r="AS158" s="18"/>
      <c r="AT158" s="18"/>
      <c r="AU158" s="18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2:62">
      <c r="B159" s="4"/>
      <c r="C159" s="2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18"/>
      <c r="AQ159" s="18"/>
      <c r="AR159" s="18"/>
      <c r="AS159" s="18"/>
      <c r="AT159" s="18"/>
      <c r="AU159" s="18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2:62">
      <c r="B160" s="4"/>
      <c r="C160" s="2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18"/>
      <c r="AQ160" s="18"/>
      <c r="AR160" s="18"/>
      <c r="AS160" s="18"/>
      <c r="AT160" s="18"/>
      <c r="AU160" s="18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2:62">
      <c r="B161" s="4"/>
      <c r="C161" s="2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18"/>
      <c r="AQ161" s="18"/>
      <c r="AR161" s="18"/>
      <c r="AS161" s="18"/>
      <c r="AT161" s="18"/>
      <c r="AU161" s="18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2:62">
      <c r="B162" s="4"/>
      <c r="C162" s="2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18"/>
      <c r="AQ162" s="18"/>
      <c r="AR162" s="18"/>
      <c r="AS162" s="18"/>
      <c r="AT162" s="18"/>
      <c r="AU162" s="18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2:62">
      <c r="B163" s="4"/>
      <c r="C163" s="2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18"/>
      <c r="AQ163" s="18"/>
      <c r="AR163" s="18"/>
      <c r="AS163" s="18"/>
      <c r="AT163" s="18"/>
      <c r="AU163" s="18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2:62">
      <c r="B164" s="4"/>
      <c r="C164" s="2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18"/>
      <c r="AQ164" s="18"/>
      <c r="AR164" s="18"/>
      <c r="AS164" s="18"/>
      <c r="AT164" s="18"/>
      <c r="AU164" s="18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2:62">
      <c r="B165" s="4"/>
      <c r="C165" s="2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18"/>
      <c r="AQ165" s="18"/>
      <c r="AR165" s="18"/>
      <c r="AS165" s="18"/>
      <c r="AT165" s="18"/>
      <c r="AU165" s="18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2:62">
      <c r="B166" s="4"/>
      <c r="C166" s="2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18"/>
      <c r="AQ166" s="18"/>
      <c r="AR166" s="18"/>
      <c r="AS166" s="18"/>
      <c r="AT166" s="18"/>
      <c r="AU166" s="18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2:62">
      <c r="B167" s="4"/>
      <c r="C167" s="2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18"/>
      <c r="AQ167" s="18"/>
      <c r="AR167" s="18"/>
      <c r="AS167" s="18"/>
      <c r="AT167" s="18"/>
      <c r="AU167" s="18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2:62">
      <c r="B168" s="4"/>
      <c r="C168" s="2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18"/>
      <c r="AQ168" s="18"/>
      <c r="AR168" s="18"/>
      <c r="AS168" s="18"/>
      <c r="AT168" s="18"/>
      <c r="AU168" s="18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2:62">
      <c r="B169" s="4"/>
      <c r="C169" s="2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18"/>
      <c r="AQ169" s="18"/>
      <c r="AR169" s="18"/>
      <c r="AS169" s="18"/>
      <c r="AT169" s="18"/>
      <c r="AU169" s="18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2:62">
      <c r="B170" s="4"/>
      <c r="C170" s="2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18"/>
      <c r="AQ170" s="18"/>
      <c r="AR170" s="18"/>
      <c r="AS170" s="18"/>
      <c r="AT170" s="18"/>
      <c r="AU170" s="18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2:62">
      <c r="B171" s="4"/>
      <c r="C171" s="2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18"/>
      <c r="AQ171" s="18"/>
      <c r="AR171" s="18"/>
      <c r="AS171" s="18"/>
      <c r="AT171" s="18"/>
      <c r="AU171" s="18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2:62">
      <c r="B172" s="4"/>
      <c r="C172" s="2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18"/>
      <c r="AQ172" s="18"/>
      <c r="AR172" s="18"/>
      <c r="AS172" s="18"/>
      <c r="AT172" s="18"/>
      <c r="AU172" s="18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2:62">
      <c r="B173" s="4"/>
      <c r="C173" s="2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18"/>
      <c r="AQ173" s="18"/>
      <c r="AR173" s="18"/>
      <c r="AS173" s="18"/>
      <c r="AT173" s="18"/>
      <c r="AU173" s="18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2:62">
      <c r="B174" s="4"/>
      <c r="C174" s="2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18"/>
      <c r="AQ174" s="18"/>
      <c r="AR174" s="18"/>
      <c r="AS174" s="18"/>
      <c r="AT174" s="18"/>
      <c r="AU174" s="18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2:62">
      <c r="B175" s="4"/>
      <c r="C175" s="2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18"/>
      <c r="AQ175" s="18"/>
      <c r="AR175" s="18"/>
      <c r="AS175" s="18"/>
      <c r="AT175" s="18"/>
      <c r="AU175" s="18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2:62">
      <c r="B176" s="4"/>
      <c r="C176" s="2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18"/>
      <c r="AQ176" s="18"/>
      <c r="AR176" s="18"/>
      <c r="AS176" s="18"/>
      <c r="AT176" s="18"/>
      <c r="AU176" s="18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2:62">
      <c r="B177" s="4"/>
      <c r="C177" s="2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18"/>
      <c r="AQ177" s="18"/>
      <c r="AR177" s="18"/>
      <c r="AS177" s="18"/>
      <c r="AT177" s="18"/>
      <c r="AU177" s="18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2:62">
      <c r="B178" s="4"/>
      <c r="C178" s="2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18"/>
      <c r="AQ178" s="18"/>
      <c r="AR178" s="18"/>
      <c r="AS178" s="18"/>
      <c r="AT178" s="18"/>
      <c r="AU178" s="18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2:62">
      <c r="B179" s="4"/>
      <c r="C179" s="2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18"/>
      <c r="AQ179" s="18"/>
      <c r="AR179" s="18"/>
      <c r="AS179" s="18"/>
      <c r="AT179" s="18"/>
      <c r="AU179" s="18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2:62">
      <c r="B180" s="4"/>
      <c r="C180" s="2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18"/>
      <c r="AQ180" s="18"/>
      <c r="AR180" s="18"/>
      <c r="AS180" s="18"/>
      <c r="AT180" s="18"/>
      <c r="AU180" s="18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2:62">
      <c r="B181" s="4"/>
      <c r="C181" s="2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18"/>
      <c r="AQ181" s="18"/>
      <c r="AR181" s="18"/>
      <c r="AS181" s="18"/>
      <c r="AT181" s="18"/>
      <c r="AU181" s="18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2:62">
      <c r="B182" s="4"/>
      <c r="C182" s="2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18"/>
      <c r="AQ182" s="18"/>
      <c r="AR182" s="18"/>
      <c r="AS182" s="18"/>
      <c r="AT182" s="18"/>
      <c r="AU182" s="18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2:62">
      <c r="B183" s="4"/>
      <c r="C183" s="2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8"/>
      <c r="AQ183" s="18"/>
      <c r="AR183" s="18"/>
      <c r="AS183" s="18"/>
      <c r="AT183" s="18"/>
      <c r="AU183" s="18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2:62">
      <c r="B184" s="4"/>
      <c r="C184" s="2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18"/>
      <c r="AQ184" s="18"/>
      <c r="AR184" s="18"/>
      <c r="AS184" s="18"/>
      <c r="AT184" s="18"/>
      <c r="AU184" s="18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2:62">
      <c r="B185" s="4"/>
      <c r="C185" s="2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18"/>
      <c r="AQ185" s="18"/>
      <c r="AR185" s="18"/>
      <c r="AS185" s="18"/>
      <c r="AT185" s="18"/>
      <c r="AU185" s="18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2:62">
      <c r="B186" s="4"/>
      <c r="C186" s="2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18"/>
      <c r="AQ186" s="18"/>
      <c r="AR186" s="18"/>
      <c r="AS186" s="18"/>
      <c r="AT186" s="18"/>
      <c r="AU186" s="18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2:62">
      <c r="B187" s="4"/>
      <c r="C187" s="2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18"/>
      <c r="AQ187" s="18"/>
      <c r="AR187" s="18"/>
      <c r="AS187" s="18"/>
      <c r="AT187" s="18"/>
      <c r="AU187" s="18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2:62">
      <c r="B188" s="4"/>
      <c r="C188" s="2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18"/>
      <c r="AQ188" s="18"/>
      <c r="AR188" s="18"/>
      <c r="AS188" s="18"/>
      <c r="AT188" s="18"/>
      <c r="AU188" s="18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2:62">
      <c r="B189" s="4"/>
      <c r="C189" s="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18"/>
      <c r="AQ189" s="18"/>
      <c r="AR189" s="18"/>
      <c r="AS189" s="18"/>
      <c r="AT189" s="18"/>
      <c r="AU189" s="18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2:62">
      <c r="B190" s="4"/>
      <c r="C190" s="2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18"/>
      <c r="AQ190" s="18"/>
      <c r="AR190" s="18"/>
      <c r="AS190" s="18"/>
      <c r="AT190" s="18"/>
      <c r="AU190" s="18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2:62">
      <c r="B191" s="4"/>
      <c r="C191" s="2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18"/>
      <c r="AQ191" s="18"/>
      <c r="AR191" s="18"/>
      <c r="AS191" s="18"/>
      <c r="AT191" s="18"/>
      <c r="AU191" s="18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2:62">
      <c r="B192" s="4"/>
      <c r="C192" s="2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18"/>
      <c r="AQ192" s="18"/>
      <c r="AR192" s="18"/>
      <c r="AS192" s="18"/>
      <c r="AT192" s="18"/>
      <c r="AU192" s="18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2:62">
      <c r="B193" s="4"/>
      <c r="C193" s="2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18"/>
      <c r="AQ193" s="18"/>
      <c r="AR193" s="18"/>
      <c r="AS193" s="18"/>
      <c r="AT193" s="18"/>
      <c r="AU193" s="18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2:62">
      <c r="B194" s="4"/>
      <c r="C194" s="2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18"/>
      <c r="AQ194" s="18"/>
      <c r="AR194" s="18"/>
      <c r="AS194" s="18"/>
      <c r="AT194" s="18"/>
      <c r="AU194" s="18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2:62">
      <c r="B195" s="4"/>
      <c r="C195" s="2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18"/>
      <c r="AQ195" s="18"/>
      <c r="AR195" s="18"/>
      <c r="AS195" s="18"/>
      <c r="AT195" s="18"/>
      <c r="AU195" s="18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2:62">
      <c r="B196" s="4"/>
      <c r="C196" s="2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18"/>
      <c r="AQ196" s="18"/>
      <c r="AR196" s="18"/>
      <c r="AS196" s="18"/>
      <c r="AT196" s="18"/>
      <c r="AU196" s="18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2:62">
      <c r="B197" s="4"/>
      <c r="C197" s="2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18"/>
      <c r="AQ197" s="18"/>
      <c r="AR197" s="18"/>
      <c r="AS197" s="18"/>
      <c r="AT197" s="18"/>
      <c r="AU197" s="18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2:62">
      <c r="B198" s="4"/>
      <c r="C198" s="2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18"/>
      <c r="AQ198" s="18"/>
      <c r="AR198" s="18"/>
      <c r="AS198" s="18"/>
      <c r="AT198" s="18"/>
      <c r="AU198" s="18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2:62">
      <c r="B199" s="4"/>
      <c r="C199" s="2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18"/>
      <c r="AQ199" s="18"/>
      <c r="AR199" s="18"/>
      <c r="AS199" s="18"/>
      <c r="AT199" s="18"/>
      <c r="AU199" s="18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2:62">
      <c r="B200" s="4"/>
      <c r="C200" s="2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18"/>
      <c r="AQ200" s="18"/>
      <c r="AR200" s="18"/>
      <c r="AS200" s="18"/>
      <c r="AT200" s="18"/>
      <c r="AU200" s="18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2:62">
      <c r="B201" s="4"/>
      <c r="C201" s="2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18"/>
      <c r="AQ201" s="18"/>
      <c r="AR201" s="18"/>
      <c r="AS201" s="18"/>
      <c r="AT201" s="18"/>
      <c r="AU201" s="18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2:62">
      <c r="B202" s="4"/>
      <c r="C202" s="2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18"/>
      <c r="AQ202" s="18"/>
      <c r="AR202" s="18"/>
      <c r="AS202" s="18"/>
      <c r="AT202" s="18"/>
      <c r="AU202" s="18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2:62">
      <c r="B203" s="4"/>
      <c r="C203" s="2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18"/>
      <c r="AQ203" s="18"/>
      <c r="AR203" s="18"/>
      <c r="AS203" s="18"/>
      <c r="AT203" s="18"/>
      <c r="AU203" s="18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2:62">
      <c r="B204" s="4"/>
      <c r="C204" s="2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18"/>
      <c r="AQ204" s="18"/>
      <c r="AR204" s="18"/>
      <c r="AS204" s="18"/>
      <c r="AT204" s="18"/>
      <c r="AU204" s="18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2:62">
      <c r="B205" s="4"/>
      <c r="C205" s="2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18"/>
      <c r="AQ205" s="18"/>
      <c r="AR205" s="18"/>
      <c r="AS205" s="18"/>
      <c r="AT205" s="18"/>
      <c r="AU205" s="18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2:62">
      <c r="B206" s="4"/>
      <c r="C206" s="2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18"/>
      <c r="AQ206" s="18"/>
      <c r="AR206" s="18"/>
      <c r="AS206" s="18"/>
      <c r="AT206" s="18"/>
      <c r="AU206" s="18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2:62">
      <c r="B207" s="4"/>
      <c r="C207" s="2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18"/>
      <c r="AQ207" s="18"/>
      <c r="AR207" s="18"/>
      <c r="AS207" s="18"/>
      <c r="AT207" s="18"/>
      <c r="AU207" s="18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2:62">
      <c r="B208" s="4"/>
      <c r="C208" s="2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18"/>
      <c r="AQ208" s="18"/>
      <c r="AR208" s="18"/>
      <c r="AS208" s="18"/>
      <c r="AT208" s="18"/>
      <c r="AU208" s="18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2:62">
      <c r="B209" s="4"/>
      <c r="C209" s="2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8"/>
      <c r="AQ209" s="18"/>
      <c r="AR209" s="18"/>
      <c r="AS209" s="18"/>
      <c r="AT209" s="18"/>
      <c r="AU209" s="18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2:62">
      <c r="B210" s="4"/>
      <c r="C210" s="2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18"/>
      <c r="AQ210" s="18"/>
      <c r="AR210" s="18"/>
      <c r="AS210" s="18"/>
      <c r="AT210" s="18"/>
      <c r="AU210" s="18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2:62">
      <c r="B211" s="4"/>
      <c r="C211" s="2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18"/>
      <c r="AQ211" s="18"/>
      <c r="AR211" s="18"/>
      <c r="AS211" s="18"/>
      <c r="AT211" s="18"/>
      <c r="AU211" s="18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2:62">
      <c r="B212" s="4"/>
      <c r="C212" s="2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18"/>
      <c r="AQ212" s="18"/>
      <c r="AR212" s="18"/>
      <c r="AS212" s="18"/>
      <c r="AT212" s="18"/>
      <c r="AU212" s="18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2:62">
      <c r="B213" s="4"/>
      <c r="C213" s="2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18"/>
      <c r="AQ213" s="18"/>
      <c r="AR213" s="18"/>
      <c r="AS213" s="18"/>
      <c r="AT213" s="18"/>
      <c r="AU213" s="18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2:62">
      <c r="B214" s="4"/>
      <c r="C214" s="2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18"/>
      <c r="AQ214" s="18"/>
      <c r="AR214" s="18"/>
      <c r="AS214" s="18"/>
      <c r="AT214" s="18"/>
      <c r="AU214" s="18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2:62">
      <c r="B215" s="4"/>
      <c r="C215" s="2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18"/>
      <c r="AQ215" s="18"/>
      <c r="AR215" s="18"/>
      <c r="AS215" s="18"/>
      <c r="AT215" s="18"/>
      <c r="AU215" s="18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2:62">
      <c r="B216" s="4"/>
      <c r="C216" s="2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18"/>
      <c r="AQ216" s="18"/>
      <c r="AR216" s="18"/>
      <c r="AS216" s="18"/>
      <c r="AT216" s="18"/>
      <c r="AU216" s="18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2:62">
      <c r="B217" s="4"/>
      <c r="C217" s="2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18"/>
      <c r="AQ217" s="18"/>
      <c r="AR217" s="18"/>
      <c r="AS217" s="18"/>
      <c r="AT217" s="18"/>
      <c r="AU217" s="18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2:62">
      <c r="B218" s="4"/>
      <c r="C218" s="2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18"/>
      <c r="AQ218" s="18"/>
      <c r="AR218" s="18"/>
      <c r="AS218" s="18"/>
      <c r="AT218" s="18"/>
      <c r="AU218" s="18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2:62">
      <c r="B219" s="4"/>
      <c r="C219" s="2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18"/>
      <c r="AQ219" s="18"/>
      <c r="AR219" s="18"/>
      <c r="AS219" s="18"/>
      <c r="AT219" s="18"/>
      <c r="AU219" s="18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2:62">
      <c r="B220" s="4"/>
      <c r="C220" s="2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18"/>
      <c r="AQ220" s="18"/>
      <c r="AR220" s="18"/>
      <c r="AS220" s="18"/>
      <c r="AT220" s="18"/>
      <c r="AU220" s="18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2:62">
      <c r="B221" s="4"/>
      <c r="C221" s="2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18"/>
      <c r="AQ221" s="18"/>
      <c r="AR221" s="18"/>
      <c r="AS221" s="18"/>
      <c r="AT221" s="18"/>
      <c r="AU221" s="18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2:62">
      <c r="B222" s="4"/>
      <c r="C222" s="2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18"/>
      <c r="AQ222" s="18"/>
      <c r="AR222" s="18"/>
      <c r="AS222" s="18"/>
      <c r="AT222" s="18"/>
      <c r="AU222" s="18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2:62">
      <c r="B223" s="4"/>
      <c r="C223" s="2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18"/>
      <c r="AQ223" s="18"/>
      <c r="AR223" s="18"/>
      <c r="AS223" s="18"/>
      <c r="AT223" s="18"/>
      <c r="AU223" s="18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2:62">
      <c r="B224" s="4"/>
      <c r="C224" s="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18"/>
      <c r="AQ224" s="18"/>
      <c r="AR224" s="18"/>
      <c r="AS224" s="18"/>
      <c r="AT224" s="18"/>
      <c r="AU224" s="18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2:62">
      <c r="B225" s="4"/>
      <c r="C225" s="2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18"/>
      <c r="AQ225" s="18"/>
      <c r="AR225" s="18"/>
      <c r="AS225" s="18"/>
      <c r="AT225" s="18"/>
      <c r="AU225" s="18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2:62">
      <c r="B226" s="4"/>
      <c r="C226" s="2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18"/>
      <c r="AQ226" s="18"/>
      <c r="AR226" s="18"/>
      <c r="AS226" s="18"/>
      <c r="AT226" s="18"/>
      <c r="AU226" s="18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2:62">
      <c r="B227" s="4"/>
      <c r="C227" s="2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18"/>
      <c r="AQ227" s="18"/>
      <c r="AR227" s="18"/>
      <c r="AS227" s="18"/>
      <c r="AT227" s="18"/>
      <c r="AU227" s="18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2:62">
      <c r="B228" s="4"/>
      <c r="C228" s="2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18"/>
      <c r="AQ228" s="18"/>
      <c r="AR228" s="18"/>
      <c r="AS228" s="18"/>
      <c r="AT228" s="18"/>
      <c r="AU228" s="18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2:62">
      <c r="B229" s="4"/>
      <c r="C229" s="2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18"/>
      <c r="AQ229" s="18"/>
      <c r="AR229" s="18"/>
      <c r="AS229" s="18"/>
      <c r="AT229" s="18"/>
      <c r="AU229" s="18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2:62">
      <c r="B230" s="4"/>
      <c r="C230" s="2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18"/>
      <c r="AQ230" s="18"/>
      <c r="AR230" s="18"/>
      <c r="AS230" s="18"/>
      <c r="AT230" s="18"/>
      <c r="AU230" s="18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2:62">
      <c r="B231" s="4"/>
      <c r="C231" s="2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18"/>
      <c r="AQ231" s="18"/>
      <c r="AR231" s="18"/>
      <c r="AS231" s="18"/>
      <c r="AT231" s="18"/>
      <c r="AU231" s="18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2:62">
      <c r="B232" s="4"/>
      <c r="C232" s="2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18"/>
      <c r="AQ232" s="18"/>
      <c r="AR232" s="18"/>
      <c r="AS232" s="18"/>
      <c r="AT232" s="18"/>
      <c r="AU232" s="18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2:62">
      <c r="B233" s="4"/>
      <c r="C233" s="2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18"/>
      <c r="AQ233" s="18"/>
      <c r="AR233" s="18"/>
      <c r="AS233" s="18"/>
      <c r="AT233" s="18"/>
      <c r="AU233" s="18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2:62">
      <c r="B234" s="4"/>
      <c r="C234" s="2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18"/>
      <c r="AQ234" s="18"/>
      <c r="AR234" s="18"/>
      <c r="AS234" s="18"/>
      <c r="AT234" s="18"/>
      <c r="AU234" s="18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2:62">
      <c r="B235" s="4"/>
      <c r="C235" s="2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8"/>
      <c r="AQ235" s="18"/>
      <c r="AR235" s="18"/>
      <c r="AS235" s="18"/>
      <c r="AT235" s="18"/>
      <c r="AU235" s="18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2:62">
      <c r="B236" s="4"/>
      <c r="C236" s="2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18"/>
      <c r="AQ236" s="18"/>
      <c r="AR236" s="18"/>
      <c r="AS236" s="18"/>
      <c r="AT236" s="18"/>
      <c r="AU236" s="18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2:62">
      <c r="B237" s="4"/>
      <c r="C237" s="2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18"/>
      <c r="AQ237" s="18"/>
      <c r="AR237" s="18"/>
      <c r="AS237" s="18"/>
      <c r="AT237" s="18"/>
      <c r="AU237" s="18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2:62">
      <c r="B238" s="4"/>
      <c r="C238" s="2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18"/>
      <c r="AQ238" s="18"/>
      <c r="AR238" s="18"/>
      <c r="AS238" s="18"/>
      <c r="AT238" s="18"/>
      <c r="AU238" s="18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2:62">
      <c r="B239" s="4"/>
      <c r="C239" s="2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18"/>
      <c r="AQ239" s="18"/>
      <c r="AR239" s="18"/>
      <c r="AS239" s="18"/>
      <c r="AT239" s="18"/>
      <c r="AU239" s="18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2:62">
      <c r="B240" s="4"/>
      <c r="C240" s="2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18"/>
      <c r="AQ240" s="18"/>
      <c r="AR240" s="18"/>
      <c r="AS240" s="18"/>
      <c r="AT240" s="18"/>
      <c r="AU240" s="18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2:62">
      <c r="B241" s="4"/>
      <c r="C241" s="2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18"/>
      <c r="AQ241" s="18"/>
      <c r="AR241" s="18"/>
      <c r="AS241" s="18"/>
      <c r="AT241" s="18"/>
      <c r="AU241" s="18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2:62">
      <c r="B242" s="4"/>
      <c r="C242" s="2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18"/>
      <c r="AQ242" s="18"/>
      <c r="AR242" s="18"/>
      <c r="AS242" s="18"/>
      <c r="AT242" s="18"/>
      <c r="AU242" s="18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</row>
    <row r="243" spans="2:62">
      <c r="B243" s="4"/>
      <c r="C243" s="2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18"/>
      <c r="AQ243" s="18"/>
      <c r="AR243" s="18"/>
      <c r="AS243" s="18"/>
      <c r="AT243" s="18"/>
      <c r="AU243" s="18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2:62">
      <c r="B244" s="4"/>
      <c r="C244" s="2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18"/>
      <c r="AQ244" s="18"/>
      <c r="AR244" s="18"/>
      <c r="AS244" s="18"/>
      <c r="AT244" s="18"/>
      <c r="AU244" s="18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</row>
    <row r="245" spans="2:62">
      <c r="B245" s="4"/>
      <c r="C245" s="2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18"/>
      <c r="AQ245" s="18"/>
      <c r="AR245" s="18"/>
      <c r="AS245" s="18"/>
      <c r="AT245" s="18"/>
      <c r="AU245" s="18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</row>
    <row r="246" spans="2:62">
      <c r="B246" s="4"/>
      <c r="C246" s="2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18"/>
      <c r="AQ246" s="18"/>
      <c r="AR246" s="18"/>
      <c r="AS246" s="18"/>
      <c r="AT246" s="18"/>
      <c r="AU246" s="18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</row>
    <row r="247" spans="2:62">
      <c r="B247" s="4"/>
      <c r="C247" s="2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18"/>
      <c r="AQ247" s="18"/>
      <c r="AR247" s="18"/>
      <c r="AS247" s="18"/>
      <c r="AT247" s="18"/>
      <c r="AU247" s="18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</row>
    <row r="248" spans="2:62">
      <c r="B248" s="4"/>
      <c r="C248" s="2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18"/>
      <c r="AQ248" s="18"/>
      <c r="AR248" s="18"/>
      <c r="AS248" s="18"/>
      <c r="AT248" s="18"/>
      <c r="AU248" s="18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2:62">
      <c r="B249" s="4"/>
      <c r="C249" s="2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18"/>
      <c r="AQ249" s="18"/>
      <c r="AR249" s="18"/>
      <c r="AS249" s="18"/>
      <c r="AT249" s="18"/>
      <c r="AU249" s="18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</row>
    <row r="250" spans="2:62">
      <c r="B250" s="4"/>
      <c r="C250" s="2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18"/>
      <c r="AQ250" s="18"/>
      <c r="AR250" s="18"/>
      <c r="AS250" s="18"/>
      <c r="AT250" s="18"/>
      <c r="AU250" s="18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</row>
    <row r="251" spans="2:62">
      <c r="B251" s="4"/>
      <c r="C251" s="2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18"/>
      <c r="AQ251" s="18"/>
      <c r="AR251" s="18"/>
      <c r="AS251" s="18"/>
      <c r="AT251" s="18"/>
      <c r="AU251" s="18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</row>
    <row r="252" spans="2:62">
      <c r="B252" s="4"/>
      <c r="C252" s="2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18"/>
      <c r="AQ252" s="18"/>
      <c r="AR252" s="18"/>
      <c r="AS252" s="18"/>
      <c r="AT252" s="18"/>
      <c r="AU252" s="18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2:62">
      <c r="B253" s="4"/>
      <c r="C253" s="2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18"/>
      <c r="AQ253" s="18"/>
      <c r="AR253" s="18"/>
      <c r="AS253" s="18"/>
      <c r="AT253" s="18"/>
      <c r="AU253" s="18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2:62">
      <c r="B254" s="4"/>
      <c r="C254" s="2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18"/>
      <c r="AQ254" s="18"/>
      <c r="AR254" s="18"/>
      <c r="AS254" s="18"/>
      <c r="AT254" s="18"/>
      <c r="AU254" s="18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</row>
    <row r="255" spans="2:62">
      <c r="B255" s="4"/>
      <c r="C255" s="2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18"/>
      <c r="AQ255" s="18"/>
      <c r="AR255" s="18"/>
      <c r="AS255" s="18"/>
      <c r="AT255" s="18"/>
      <c r="AU255" s="18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</row>
    <row r="256" spans="2:62">
      <c r="B256" s="4"/>
      <c r="C256" s="2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18"/>
      <c r="AQ256" s="18"/>
      <c r="AR256" s="18"/>
      <c r="AS256" s="18"/>
      <c r="AT256" s="18"/>
      <c r="AU256" s="18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</row>
    <row r="257" spans="2:62">
      <c r="B257" s="4"/>
      <c r="C257" s="2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18"/>
      <c r="AQ257" s="18"/>
      <c r="AR257" s="18"/>
      <c r="AS257" s="18"/>
      <c r="AT257" s="18"/>
      <c r="AU257" s="18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2:62">
      <c r="B258" s="4"/>
      <c r="C258" s="2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18"/>
      <c r="AQ258" s="18"/>
      <c r="AR258" s="18"/>
      <c r="AS258" s="18"/>
      <c r="AT258" s="18"/>
      <c r="AU258" s="18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2:62">
      <c r="B259" s="4"/>
      <c r="C259" s="2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18"/>
      <c r="AQ259" s="18"/>
      <c r="AR259" s="18"/>
      <c r="AS259" s="18"/>
      <c r="AT259" s="18"/>
      <c r="AU259" s="18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</row>
    <row r="260" spans="2:62">
      <c r="B260" s="4"/>
      <c r="C260" s="2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8"/>
      <c r="AQ260" s="18"/>
      <c r="AR260" s="18"/>
      <c r="AS260" s="18"/>
      <c r="AT260" s="18"/>
      <c r="AU260" s="18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</row>
    <row r="261" spans="2:62">
      <c r="B261" s="4"/>
      <c r="C261" s="2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18"/>
      <c r="AQ261" s="18"/>
      <c r="AR261" s="18"/>
      <c r="AS261" s="18"/>
      <c r="AT261" s="18"/>
      <c r="AU261" s="18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</row>
    <row r="262" spans="2:62">
      <c r="B262" s="4"/>
      <c r="C262" s="2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18"/>
      <c r="AQ262" s="18"/>
      <c r="AR262" s="18"/>
      <c r="AS262" s="18"/>
      <c r="AT262" s="18"/>
      <c r="AU262" s="18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2:62">
      <c r="B263" s="4"/>
      <c r="C263" s="2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18"/>
      <c r="AQ263" s="18"/>
      <c r="AR263" s="18"/>
      <c r="AS263" s="18"/>
      <c r="AT263" s="18"/>
      <c r="AU263" s="18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2:62">
      <c r="B264" s="4"/>
      <c r="C264" s="2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18"/>
      <c r="AQ264" s="18"/>
      <c r="AR264" s="18"/>
      <c r="AS264" s="18"/>
      <c r="AT264" s="18"/>
      <c r="AU264" s="18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</row>
  </sheetData>
  <protectedRanges>
    <protectedRange password="CE28" sqref="A123:A127 A7:A116" name="Aralık2"/>
    <protectedRange password="CE28" sqref="B123:C127 B7:C121" name="Aralık1"/>
    <protectedRange password="CE28" sqref="A117:A119" name="Aralık1_1"/>
    <protectedRange password="CE28" sqref="A120:A121" name="Aralık1_2"/>
  </protectedRanges>
  <mergeCells count="35">
    <mergeCell ref="AW4:BH4"/>
    <mergeCell ref="Q4:AN4"/>
    <mergeCell ref="M5:M6"/>
    <mergeCell ref="D5:K5"/>
    <mergeCell ref="AP5:AU5"/>
    <mergeCell ref="N5:N6"/>
    <mergeCell ref="AI5:AK5"/>
    <mergeCell ref="AL5:AN5"/>
    <mergeCell ref="O5:O6"/>
    <mergeCell ref="P5:P6"/>
    <mergeCell ref="R5:U5"/>
    <mergeCell ref="V5:Y5"/>
    <mergeCell ref="Z5:AC5"/>
    <mergeCell ref="AD5:AG5"/>
    <mergeCell ref="Q5:Q6"/>
    <mergeCell ref="AW5:AY5"/>
    <mergeCell ref="AL133:AN133"/>
    <mergeCell ref="R139:T139"/>
    <mergeCell ref="R140:T140"/>
    <mergeCell ref="V139:X139"/>
    <mergeCell ref="Z139:AB139"/>
    <mergeCell ref="V140:X140"/>
    <mergeCell ref="Z140:AB140"/>
    <mergeCell ref="AI133:AK133"/>
    <mergeCell ref="R133:U133"/>
    <mergeCell ref="V133:Y133"/>
    <mergeCell ref="Z133:AC133"/>
    <mergeCell ref="AD133:AG133"/>
    <mergeCell ref="AZ5:BB5"/>
    <mergeCell ref="BC5:BE5"/>
    <mergeCell ref="BF5:BH5"/>
    <mergeCell ref="AW133:AY133"/>
    <mergeCell ref="BF133:BH133"/>
    <mergeCell ref="BC133:BE133"/>
    <mergeCell ref="AZ133:BB133"/>
  </mergeCells>
  <conditionalFormatting sqref="H7:H11 K7:K11 H62 K62 H112:H121 K112:K121 H83:H87 K83:K87 H50:H54 K50:K54">
    <cfRule type="cellIs" dxfId="506" priority="1093" operator="between">
      <formula>-1</formula>
      <formula>-100</formula>
    </cfRule>
  </conditionalFormatting>
  <conditionalFormatting sqref="H123 K123">
    <cfRule type="cellIs" dxfId="505" priority="1085" operator="between">
      <formula>-1</formula>
      <formula>-100</formula>
    </cfRule>
  </conditionalFormatting>
  <conditionalFormatting sqref="H124:H127 K124:K127">
    <cfRule type="cellIs" dxfId="504" priority="1083" operator="between">
      <formula>-1</formula>
      <formula>-100</formula>
    </cfRule>
  </conditionalFormatting>
  <conditionalFormatting sqref="D7:D11 D62 D83:D87 D50:D54">
    <cfRule type="cellIs" dxfId="503" priority="1081" operator="between">
      <formula>0</formula>
      <formula>0</formula>
    </cfRule>
  </conditionalFormatting>
  <conditionalFormatting sqref="D113:D121">
    <cfRule type="cellIs" dxfId="502" priority="1080" operator="between">
      <formula>0</formula>
      <formula>0</formula>
    </cfRule>
  </conditionalFormatting>
  <conditionalFormatting sqref="D123:D127">
    <cfRule type="cellIs" dxfId="501" priority="1079" operator="between">
      <formula>0</formula>
      <formula>0</formula>
    </cfRule>
  </conditionalFormatting>
  <conditionalFormatting sqref="H12 K12">
    <cfRule type="cellIs" dxfId="500" priority="1078" operator="between">
      <formula>-1</formula>
      <formula>-100</formula>
    </cfRule>
  </conditionalFormatting>
  <conditionalFormatting sqref="D12">
    <cfRule type="cellIs" dxfId="499" priority="1077" operator="between">
      <formula>0</formula>
      <formula>0</formula>
    </cfRule>
  </conditionalFormatting>
  <conditionalFormatting sqref="H16 K16">
    <cfRule type="cellIs" dxfId="498" priority="1076" operator="between">
      <formula>-1</formula>
      <formula>-100</formula>
    </cfRule>
  </conditionalFormatting>
  <conditionalFormatting sqref="D16">
    <cfRule type="cellIs" dxfId="497" priority="1075" operator="between">
      <formula>0</formula>
      <formula>0</formula>
    </cfRule>
  </conditionalFormatting>
  <conditionalFormatting sqref="H22 K22">
    <cfRule type="cellIs" dxfId="496" priority="1074" operator="between">
      <formula>-1</formula>
      <formula>-100</formula>
    </cfRule>
  </conditionalFormatting>
  <conditionalFormatting sqref="D22">
    <cfRule type="cellIs" dxfId="495" priority="1073" operator="between">
      <formula>0</formula>
      <formula>0</formula>
    </cfRule>
  </conditionalFormatting>
  <conditionalFormatting sqref="H27 K27">
    <cfRule type="cellIs" dxfId="494" priority="1072" operator="between">
      <formula>-1</formula>
      <formula>-100</formula>
    </cfRule>
  </conditionalFormatting>
  <conditionalFormatting sqref="D27">
    <cfRule type="cellIs" dxfId="493" priority="1071" operator="between">
      <formula>0</formula>
      <formula>0</formula>
    </cfRule>
  </conditionalFormatting>
  <conditionalFormatting sqref="H30 K30">
    <cfRule type="cellIs" dxfId="492" priority="1070" operator="between">
      <formula>-1</formula>
      <formula>-100</formula>
    </cfRule>
  </conditionalFormatting>
  <conditionalFormatting sqref="D30">
    <cfRule type="cellIs" dxfId="491" priority="1069" operator="between">
      <formula>0</formula>
      <formula>0</formula>
    </cfRule>
  </conditionalFormatting>
  <conditionalFormatting sqref="H36 K36">
    <cfRule type="cellIs" dxfId="490" priority="1068" operator="between">
      <formula>-1</formula>
      <formula>-100</formula>
    </cfRule>
  </conditionalFormatting>
  <conditionalFormatting sqref="D36">
    <cfRule type="cellIs" dxfId="489" priority="1067" operator="between">
      <formula>0</formula>
      <formula>0</formula>
    </cfRule>
  </conditionalFormatting>
  <conditionalFormatting sqref="H44 K44">
    <cfRule type="cellIs" dxfId="488" priority="1066" operator="between">
      <formula>-1</formula>
      <formula>-100</formula>
    </cfRule>
  </conditionalFormatting>
  <conditionalFormatting sqref="D44">
    <cfRule type="cellIs" dxfId="487" priority="1065" operator="between">
      <formula>0</formula>
      <formula>0</formula>
    </cfRule>
  </conditionalFormatting>
  <conditionalFormatting sqref="H49 K49">
    <cfRule type="cellIs" dxfId="486" priority="1064" operator="between">
      <formula>-1</formula>
      <formula>-100</formula>
    </cfRule>
  </conditionalFormatting>
  <conditionalFormatting sqref="D49">
    <cfRule type="cellIs" dxfId="485" priority="1063" operator="between">
      <formula>0</formula>
      <formula>0</formula>
    </cfRule>
  </conditionalFormatting>
  <conditionalFormatting sqref="H55 K55">
    <cfRule type="cellIs" dxfId="484" priority="1062" operator="between">
      <formula>-1</formula>
      <formula>-100</formula>
    </cfRule>
  </conditionalFormatting>
  <conditionalFormatting sqref="D55">
    <cfRule type="cellIs" dxfId="483" priority="1061" operator="between">
      <formula>0</formula>
      <formula>0</formula>
    </cfRule>
  </conditionalFormatting>
  <conditionalFormatting sqref="H61 K61">
    <cfRule type="cellIs" dxfId="482" priority="1060" operator="between">
      <formula>-1</formula>
      <formula>-100</formula>
    </cfRule>
  </conditionalFormatting>
  <conditionalFormatting sqref="D61">
    <cfRule type="cellIs" dxfId="481" priority="1059" operator="between">
      <formula>0</formula>
      <formula>0</formula>
    </cfRule>
  </conditionalFormatting>
  <conditionalFormatting sqref="H63 K63">
    <cfRule type="cellIs" dxfId="480" priority="1058" operator="between">
      <formula>-1</formula>
      <formula>-100</formula>
    </cfRule>
  </conditionalFormatting>
  <conditionalFormatting sqref="D63">
    <cfRule type="cellIs" dxfId="479" priority="1057" operator="between">
      <formula>0</formula>
      <formula>0</formula>
    </cfRule>
  </conditionalFormatting>
  <conditionalFormatting sqref="H69 K69">
    <cfRule type="cellIs" dxfId="478" priority="1056" operator="between">
      <formula>-1</formula>
      <formula>-100</formula>
    </cfRule>
  </conditionalFormatting>
  <conditionalFormatting sqref="D69">
    <cfRule type="cellIs" dxfId="477" priority="1055" operator="between">
      <formula>0</formula>
      <formula>0</formula>
    </cfRule>
  </conditionalFormatting>
  <conditionalFormatting sqref="H76 K76">
    <cfRule type="cellIs" dxfId="476" priority="1054" operator="between">
      <formula>-1</formula>
      <formula>-100</formula>
    </cfRule>
  </conditionalFormatting>
  <conditionalFormatting sqref="D76">
    <cfRule type="cellIs" dxfId="475" priority="1053" operator="between">
      <formula>0</formula>
      <formula>0</formula>
    </cfRule>
  </conditionalFormatting>
  <conditionalFormatting sqref="H82 K82">
    <cfRule type="cellIs" dxfId="474" priority="1052" operator="between">
      <formula>-1</formula>
      <formula>-100</formula>
    </cfRule>
  </conditionalFormatting>
  <conditionalFormatting sqref="D82">
    <cfRule type="cellIs" dxfId="473" priority="1051" operator="between">
      <formula>0</formula>
      <formula>0</formula>
    </cfRule>
  </conditionalFormatting>
  <conditionalFormatting sqref="H88 K88">
    <cfRule type="cellIs" dxfId="472" priority="1050" operator="between">
      <formula>-1</formula>
      <formula>-100</formula>
    </cfRule>
  </conditionalFormatting>
  <conditionalFormatting sqref="D88">
    <cfRule type="cellIs" dxfId="471" priority="1049" operator="between">
      <formula>0</formula>
      <formula>0</formula>
    </cfRule>
  </conditionalFormatting>
  <conditionalFormatting sqref="H93 K93">
    <cfRule type="cellIs" dxfId="470" priority="1048" operator="between">
      <formula>-1</formula>
      <formula>-100</formula>
    </cfRule>
  </conditionalFormatting>
  <conditionalFormatting sqref="D93">
    <cfRule type="cellIs" dxfId="469" priority="1047" operator="between">
      <formula>0</formula>
      <formula>0</formula>
    </cfRule>
  </conditionalFormatting>
  <conditionalFormatting sqref="H98 K98">
    <cfRule type="cellIs" dxfId="468" priority="1046" operator="between">
      <formula>-1</formula>
      <formula>-100</formula>
    </cfRule>
  </conditionalFormatting>
  <conditionalFormatting sqref="D98">
    <cfRule type="cellIs" dxfId="467" priority="1045" operator="between">
      <formula>0</formula>
      <formula>0</formula>
    </cfRule>
  </conditionalFormatting>
  <conditionalFormatting sqref="H102 K102">
    <cfRule type="cellIs" dxfId="466" priority="1044" operator="between">
      <formula>-1</formula>
      <formula>-100</formula>
    </cfRule>
  </conditionalFormatting>
  <conditionalFormatting sqref="D102">
    <cfRule type="cellIs" dxfId="465" priority="1043" operator="between">
      <formula>0</formula>
      <formula>0</formula>
    </cfRule>
  </conditionalFormatting>
  <conditionalFormatting sqref="H107 K107">
    <cfRule type="cellIs" dxfId="464" priority="1042" operator="between">
      <formula>-1</formula>
      <formula>-100</formula>
    </cfRule>
  </conditionalFormatting>
  <conditionalFormatting sqref="D107">
    <cfRule type="cellIs" dxfId="463" priority="1041" operator="between">
      <formula>0</formula>
      <formula>0</formula>
    </cfRule>
  </conditionalFormatting>
  <conditionalFormatting sqref="H110 K110">
    <cfRule type="cellIs" dxfId="462" priority="1040" operator="between">
      <formula>-1</formula>
      <formula>-100</formula>
    </cfRule>
  </conditionalFormatting>
  <conditionalFormatting sqref="D110">
    <cfRule type="cellIs" dxfId="461" priority="1039" operator="between">
      <formula>0</formula>
      <formula>0</formula>
    </cfRule>
  </conditionalFormatting>
  <conditionalFormatting sqref="H13:H15 K13:K15">
    <cfRule type="cellIs" dxfId="460" priority="1038" operator="between">
      <formula>-1</formula>
      <formula>-100</formula>
    </cfRule>
  </conditionalFormatting>
  <conditionalFormatting sqref="D13:D15">
    <cfRule type="cellIs" dxfId="459" priority="1037" operator="between">
      <formula>0</formula>
      <formula>0</formula>
    </cfRule>
  </conditionalFormatting>
  <conditionalFormatting sqref="H17:H21 K17:K21">
    <cfRule type="cellIs" dxfId="458" priority="1036" operator="between">
      <formula>-1</formula>
      <formula>-100</formula>
    </cfRule>
  </conditionalFormatting>
  <conditionalFormatting sqref="D17:D21">
    <cfRule type="cellIs" dxfId="457" priority="1035" operator="between">
      <formula>0</formula>
      <formula>0</formula>
    </cfRule>
  </conditionalFormatting>
  <conditionalFormatting sqref="H23:H26 K23:K26">
    <cfRule type="cellIs" dxfId="456" priority="1034" operator="between">
      <formula>-1</formula>
      <formula>-100</formula>
    </cfRule>
  </conditionalFormatting>
  <conditionalFormatting sqref="D23:D26">
    <cfRule type="cellIs" dxfId="455" priority="1033" operator="between">
      <formula>0</formula>
      <formula>0</formula>
    </cfRule>
  </conditionalFormatting>
  <conditionalFormatting sqref="H28:H29 K28:K29">
    <cfRule type="cellIs" dxfId="454" priority="1032" operator="between">
      <formula>-1</formula>
      <formula>-100</formula>
    </cfRule>
  </conditionalFormatting>
  <conditionalFormatting sqref="D28:D29">
    <cfRule type="cellIs" dxfId="453" priority="1031" operator="between">
      <formula>0</formula>
      <formula>0</formula>
    </cfRule>
  </conditionalFormatting>
  <conditionalFormatting sqref="H31:H35 K31:K35">
    <cfRule type="cellIs" dxfId="452" priority="1030" operator="between">
      <formula>-1</formula>
      <formula>-100</formula>
    </cfRule>
  </conditionalFormatting>
  <conditionalFormatting sqref="D31:D35">
    <cfRule type="cellIs" dxfId="451" priority="1029" operator="between">
      <formula>0</formula>
      <formula>0</formula>
    </cfRule>
  </conditionalFormatting>
  <conditionalFormatting sqref="H37:H43 K37:K43">
    <cfRule type="cellIs" dxfId="450" priority="1028" operator="between">
      <formula>-1</formula>
      <formula>-100</formula>
    </cfRule>
  </conditionalFormatting>
  <conditionalFormatting sqref="D37:D43">
    <cfRule type="cellIs" dxfId="449" priority="1027" operator="between">
      <formula>0</formula>
      <formula>0</formula>
    </cfRule>
  </conditionalFormatting>
  <conditionalFormatting sqref="H45:H48 K45:K48">
    <cfRule type="cellIs" dxfId="448" priority="1026" operator="between">
      <formula>-1</formula>
      <formula>-100</formula>
    </cfRule>
  </conditionalFormatting>
  <conditionalFormatting sqref="D45:D48">
    <cfRule type="cellIs" dxfId="447" priority="1025" operator="between">
      <formula>0</formula>
      <formula>0</formula>
    </cfRule>
  </conditionalFormatting>
  <conditionalFormatting sqref="H56:H60 K56:K60">
    <cfRule type="cellIs" dxfId="446" priority="1022" operator="between">
      <formula>-1</formula>
      <formula>-100</formula>
    </cfRule>
  </conditionalFormatting>
  <conditionalFormatting sqref="D56:D60">
    <cfRule type="cellIs" dxfId="445" priority="1021" operator="between">
      <formula>0</formula>
      <formula>0</formula>
    </cfRule>
  </conditionalFormatting>
  <conditionalFormatting sqref="H64:H68 K64:K68">
    <cfRule type="cellIs" dxfId="444" priority="1020" operator="between">
      <formula>-1</formula>
      <formula>-100</formula>
    </cfRule>
  </conditionalFormatting>
  <conditionalFormatting sqref="D64:D68">
    <cfRule type="cellIs" dxfId="443" priority="1019" operator="between">
      <formula>0</formula>
      <formula>0</formula>
    </cfRule>
  </conditionalFormatting>
  <conditionalFormatting sqref="H70:H75 K70:K75">
    <cfRule type="cellIs" dxfId="442" priority="1018" operator="between">
      <formula>-1</formula>
      <formula>-100</formula>
    </cfRule>
  </conditionalFormatting>
  <conditionalFormatting sqref="D70:D75">
    <cfRule type="cellIs" dxfId="441" priority="1017" operator="between">
      <formula>0</formula>
      <formula>0</formula>
    </cfRule>
  </conditionalFormatting>
  <conditionalFormatting sqref="H77:H81 K77:K81">
    <cfRule type="cellIs" dxfId="440" priority="1016" operator="between">
      <formula>-1</formula>
      <formula>-100</formula>
    </cfRule>
  </conditionalFormatting>
  <conditionalFormatting sqref="D77:D81">
    <cfRule type="cellIs" dxfId="439" priority="1015" operator="between">
      <formula>0</formula>
      <formula>0</formula>
    </cfRule>
  </conditionalFormatting>
  <conditionalFormatting sqref="H89:H92 K89:K92">
    <cfRule type="cellIs" dxfId="438" priority="1012" operator="between">
      <formula>-1</formula>
      <formula>-100</formula>
    </cfRule>
  </conditionalFormatting>
  <conditionalFormatting sqref="D89:D92">
    <cfRule type="cellIs" dxfId="437" priority="1011" operator="between">
      <formula>0</formula>
      <formula>0</formula>
    </cfRule>
  </conditionalFormatting>
  <conditionalFormatting sqref="H94:H97 K94:K97">
    <cfRule type="cellIs" dxfId="436" priority="1010" operator="between">
      <formula>-1</formula>
      <formula>-100</formula>
    </cfRule>
  </conditionalFormatting>
  <conditionalFormatting sqref="D94:D97">
    <cfRule type="cellIs" dxfId="435" priority="1009" operator="between">
      <formula>0</formula>
      <formula>0</formula>
    </cfRule>
  </conditionalFormatting>
  <conditionalFormatting sqref="H99:H101 K99:K101">
    <cfRule type="cellIs" dxfId="434" priority="1008" operator="between">
      <formula>-1</formula>
      <formula>-100</formula>
    </cfRule>
  </conditionalFormatting>
  <conditionalFormatting sqref="D99:D101">
    <cfRule type="cellIs" dxfId="433" priority="1007" operator="between">
      <formula>0</formula>
      <formula>0</formula>
    </cfRule>
  </conditionalFormatting>
  <conditionalFormatting sqref="H103:H106 K103:K106">
    <cfRule type="cellIs" dxfId="432" priority="1006" operator="between">
      <formula>-1</formula>
      <formula>-100</formula>
    </cfRule>
  </conditionalFormatting>
  <conditionalFormatting sqref="D103:D106">
    <cfRule type="cellIs" dxfId="431" priority="1005" operator="between">
      <formula>0</formula>
      <formula>0</formula>
    </cfRule>
  </conditionalFormatting>
  <conditionalFormatting sqref="H108:H109 K108:K109">
    <cfRule type="cellIs" dxfId="430" priority="1004" operator="between">
      <formula>-1</formula>
      <formula>-100</formula>
    </cfRule>
  </conditionalFormatting>
  <conditionalFormatting sqref="D108:D109">
    <cfRule type="cellIs" dxfId="429" priority="1003" operator="between">
      <formula>0</formula>
      <formula>0</formula>
    </cfRule>
  </conditionalFormatting>
  <conditionalFormatting sqref="H111 K111">
    <cfRule type="cellIs" dxfId="428" priority="1002" operator="between">
      <formula>-1</formula>
      <formula>-100</formula>
    </cfRule>
  </conditionalFormatting>
  <conditionalFormatting sqref="D111">
    <cfRule type="cellIs" dxfId="427" priority="1001" operator="between">
      <formula>0</formula>
      <formula>0</formula>
    </cfRule>
  </conditionalFormatting>
  <conditionalFormatting sqref="S7:U11 S13:U15 S17:U21 S23:U26 S31:U35 S45:U48 S56:U60 S64:U68 S70:U75 S77:U81 S89:U92 S94:U97 S99:U101 S103:U106 S108:U109 S111:U111 S62:U62 S113:U121 S28:U29 S37:U43 S123:U127 S83:U87 W83:Y87 AA83:AC87 AE83:AH87 AJ83:AK87 AM83:AN87 S50:U54 W50:Y54 AA50:AC54 AE50:AH54 AJ50:AK54 AM50:AN54">
    <cfRule type="cellIs" dxfId="426" priority="999" operator="between">
      <formula>1</formula>
      <formula>100</formula>
    </cfRule>
  </conditionalFormatting>
  <conditionalFormatting sqref="W8:Y11 W7:X7 W13:Y15 W17:Y21 W23:Y26 W31:Y35 W45:Y48 W56:Y60 W64:Y68 W70:Y75 W77:Y81 W89:Y92 W94:Y97 W99:Y101 W103:Y106 W108:Y109 W111:Y111 W62:Y62 W113:X121 W28:Y29 W37:Y43 W123:Y127">
    <cfRule type="cellIs" dxfId="425" priority="998" operator="between">
      <formula>1</formula>
      <formula>100</formula>
    </cfRule>
  </conditionalFormatting>
  <conditionalFormatting sqref="AA8:AC11 AA7:AB7 AA13:AC15 AA17:AC21 AA23:AC26 AA31:AC35 AA45:AC48 AA56:AC60 AA64:AC68 AA70:AC75 AA77:AC81 AA89:AC92 AA94:AC97 AA99:AC101 AA103:AC106 AA108:AC109 AA111:AC111 AA62:AC62 AA113:AB121 AA28:AC29 AA37:AC43 AA123:AC127">
    <cfRule type="cellIs" dxfId="424" priority="997" operator="between">
      <formula>1</formula>
      <formula>100</formula>
    </cfRule>
  </conditionalFormatting>
  <conditionalFormatting sqref="AE8:AH11 AE7:AF7 AH7 AE13:AH15 AH12 AE17:AH21 AE23:AH26 AE31:AH35 AE45:AH48 AE56:AH60 AE64:AH68 AE70:AH75 AE77:AH81 AE89:AH92 AE94:AH97 AE99:AH101 AE103:AH106 AE108:AH109 AE111:AH111 AE62:AH62 AH113:AH121 AE113:AF121 AE28:AH29 AE37:AH43 AE123:AH127">
    <cfRule type="cellIs" dxfId="423" priority="996" operator="between">
      <formula>1</formula>
      <formula>100</formula>
    </cfRule>
  </conditionalFormatting>
  <conditionalFormatting sqref="AJ7:AK15 AJ17:AK21 AJ23:AK26 AJ31:AK35 AJ45:AK48 AJ56:AK60 AJ62:AK62 AJ64:AK68 AJ70:AK75 AJ77:AK81 AJ89:AK92 AJ94:AK97 AJ99:AK101 AJ103:AK106 AJ108:AK109 AJ111:AK111 AJ113:AK121 AJ28:AK29 AJ37:AK43 AJ123:AK127">
    <cfRule type="cellIs" dxfId="422" priority="995" operator="between">
      <formula>1</formula>
      <formula>100</formula>
    </cfRule>
  </conditionalFormatting>
  <conditionalFormatting sqref="AM7:AN15 AM17:AN21 AM23:AN26 AM31:AN35 AM45:AN48 AM56:AN60 AM62:AN62 AM64:AN68 AM70:AN75 AM77:AN81 AM89:AN92 AM94:AN97 AM99:AN101 AM103:AN106 AM108:AN109 AM111:AN111 AM113:AN121 AM28:AN29 AM37:AN43 AM123:AN127">
    <cfRule type="cellIs" dxfId="421" priority="994" operator="between">
      <formula>1</formula>
      <formula>100</formula>
    </cfRule>
  </conditionalFormatting>
  <conditionalFormatting sqref="T7:U11 T13:U15 T17:U21 T23:U26 T31:U35 T45:U48 T56:U60 T64:U68 T70:U75 T77:U81 T89:U92 T94:U97 T99:U101 T103:U106 T108:U109 T111:U111 T62:U62 T113:U121 T28:U29 T37:U43 T123:U127 T83:U87 X83:Y87 AB83:AC87 AF83:AH87 AK83:AK87 AN83:AN87 T50:U54 X50:Y54 AB50:AC54 AF50:AH54 AK50:AK54 AN50:AN54">
    <cfRule type="cellIs" dxfId="420" priority="993" operator="between">
      <formula>1</formula>
      <formula>100</formula>
    </cfRule>
  </conditionalFormatting>
  <conditionalFormatting sqref="X8:Y11 X7 X13:Y15 X17:Y21 X23:Y26 X31:Y35 X45:Y48 X56:Y60 X64:Y68 X70:Y75 X77:Y81 X89:Y92 X94:Y97 X99:Y101 X103:Y106 X108:Y109 X111:Y111 X62:Y62 X113:X121 X28:Y29 X37:Y43 X123:Y127">
    <cfRule type="cellIs" dxfId="419" priority="992" operator="between">
      <formula>1</formula>
      <formula>100</formula>
    </cfRule>
  </conditionalFormatting>
  <conditionalFormatting sqref="AB8:AC11 AB7 AB13:AC15 AB17:AC21 AB23:AC26 AB31:AC35 AB45:AC48 AB56:AC60 AB64:AC68 AB70:AC75 AB77:AC81 AB89:AC92 AB94:AC97 AB99:AC101 AB103:AC106 AB108:AC109 AB111:AC111 AB62:AC62 AB113:AB121 AB28:AC29 AB37:AC43 AB123:AC127">
    <cfRule type="cellIs" dxfId="418" priority="991" operator="between">
      <formula>1</formula>
      <formula>100</formula>
    </cfRule>
  </conditionalFormatting>
  <conditionalFormatting sqref="AF8:AH11 AF7 AH7 AF13:AH15 AH12 AF17:AH21 AF23:AH26 AF31:AH35 AF45:AH48 AF56:AH60 AF64:AH68 AF70:AH75 AF77:AH81 AF89:AH92 AF94:AH97 AF99:AH101 AF103:AH106 AF108:AH109 AF111:AH111 AF62:AH62 AH113:AH121 AF113:AF121 AF28:AH29 AF37:AH43 AF123:AH127">
    <cfRule type="cellIs" dxfId="417" priority="990" operator="between">
      <formula>1</formula>
      <formula>100</formula>
    </cfRule>
  </conditionalFormatting>
  <conditionalFormatting sqref="AK7:AK15 AK17:AK21 AK23:AK26 AK31:AK35 AK45:AK48 AK56:AK60 AK62 AK64:AK68 AK70:AK75 AK77:AK81 AK89:AK92 AK94:AK97 AK99:AK101 AK103:AK106 AK108:AK109 AK111 AK113:AK121 AK28:AK29 AK37:AK43 AK123:AK127">
    <cfRule type="cellIs" dxfId="416" priority="989" operator="between">
      <formula>1</formula>
      <formula>100</formula>
    </cfRule>
  </conditionalFormatting>
  <conditionalFormatting sqref="AN7:AN15 AN17:AN21 AN23:AN26 AN31:AN35 AN45:AN48 AN56:AN60 AN62 AN64:AN68 AN70:AN75 AN77:AN81 AN89:AN92 AN94:AN97 AN99:AN101 AN103:AN106 AN108:AN109 AN111 AN113:AN121 AN28:AN29 AN37:AN43 AN123:AN127">
    <cfRule type="cellIs" dxfId="415" priority="988" operator="between">
      <formula>1</formula>
      <formula>100</formula>
    </cfRule>
  </conditionalFormatting>
  <conditionalFormatting sqref="Y7">
    <cfRule type="cellIs" dxfId="414" priority="987" operator="between">
      <formula>1</formula>
      <formula>100</formula>
    </cfRule>
  </conditionalFormatting>
  <conditionalFormatting sqref="Y7">
    <cfRule type="cellIs" dxfId="413" priority="986" operator="between">
      <formula>1</formula>
      <formula>100</formula>
    </cfRule>
  </conditionalFormatting>
  <conditionalFormatting sqref="AC7">
    <cfRule type="cellIs" dxfId="412" priority="985" operator="between">
      <formula>1</formula>
      <formula>100</formula>
    </cfRule>
  </conditionalFormatting>
  <conditionalFormatting sqref="AC7">
    <cfRule type="cellIs" dxfId="411" priority="984" operator="between">
      <formula>1</formula>
      <formula>100</formula>
    </cfRule>
  </conditionalFormatting>
  <conditionalFormatting sqref="AG7">
    <cfRule type="cellIs" dxfId="410" priority="983" operator="between">
      <formula>1</formula>
      <formula>100</formula>
    </cfRule>
  </conditionalFormatting>
  <conditionalFormatting sqref="AG7">
    <cfRule type="cellIs" dxfId="409" priority="982" operator="between">
      <formula>1</formula>
      <formula>100</formula>
    </cfRule>
  </conditionalFormatting>
  <conditionalFormatting sqref="S12:U12">
    <cfRule type="cellIs" dxfId="408" priority="981" operator="between">
      <formula>1</formula>
      <formula>100</formula>
    </cfRule>
  </conditionalFormatting>
  <conditionalFormatting sqref="W12:X12">
    <cfRule type="cellIs" dxfId="407" priority="980" operator="between">
      <formula>1</formula>
      <formula>100</formula>
    </cfRule>
  </conditionalFormatting>
  <conditionalFormatting sqref="AA12:AB12">
    <cfRule type="cellIs" dxfId="406" priority="979" operator="between">
      <formula>1</formula>
      <formula>100</formula>
    </cfRule>
  </conditionalFormatting>
  <conditionalFormatting sqref="AE12:AF12">
    <cfRule type="cellIs" dxfId="405" priority="978" operator="between">
      <formula>1</formula>
      <formula>100</formula>
    </cfRule>
  </conditionalFormatting>
  <conditionalFormatting sqref="T12:U12">
    <cfRule type="cellIs" dxfId="404" priority="977" operator="between">
      <formula>1</formula>
      <formula>100</formula>
    </cfRule>
  </conditionalFormatting>
  <conditionalFormatting sqref="X12">
    <cfRule type="cellIs" dxfId="403" priority="976" operator="between">
      <formula>1</formula>
      <formula>100</formula>
    </cfRule>
  </conditionalFormatting>
  <conditionalFormatting sqref="AB12">
    <cfRule type="cellIs" dxfId="402" priority="975" operator="between">
      <formula>1</formula>
      <formula>100</formula>
    </cfRule>
  </conditionalFormatting>
  <conditionalFormatting sqref="AF12">
    <cfRule type="cellIs" dxfId="401" priority="974" operator="between">
      <formula>1</formula>
      <formula>100</formula>
    </cfRule>
  </conditionalFormatting>
  <conditionalFormatting sqref="Y12">
    <cfRule type="cellIs" dxfId="400" priority="973" operator="between">
      <formula>1</formula>
      <formula>100</formula>
    </cfRule>
  </conditionalFormatting>
  <conditionalFormatting sqref="Y12">
    <cfRule type="cellIs" dxfId="399" priority="972" operator="between">
      <formula>1</formula>
      <formula>100</formula>
    </cfRule>
  </conditionalFormatting>
  <conditionalFormatting sqref="AC12">
    <cfRule type="cellIs" dxfId="398" priority="971" operator="between">
      <formula>1</formula>
      <formula>100</formula>
    </cfRule>
  </conditionalFormatting>
  <conditionalFormatting sqref="AC12">
    <cfRule type="cellIs" dxfId="397" priority="970" operator="between">
      <formula>1</formula>
      <formula>100</formula>
    </cfRule>
  </conditionalFormatting>
  <conditionalFormatting sqref="AG12">
    <cfRule type="cellIs" dxfId="396" priority="969" operator="between">
      <formula>1</formula>
      <formula>100</formula>
    </cfRule>
  </conditionalFormatting>
  <conditionalFormatting sqref="AG12">
    <cfRule type="cellIs" dxfId="395" priority="968" operator="between">
      <formula>1</formula>
      <formula>100</formula>
    </cfRule>
  </conditionalFormatting>
  <conditionalFormatting sqref="Y113:Y121">
    <cfRule type="cellIs" dxfId="394" priority="715" operator="between">
      <formula>1</formula>
      <formula>100</formula>
    </cfRule>
  </conditionalFormatting>
  <conditionalFormatting sqref="Y113:Y121">
    <cfRule type="cellIs" dxfId="393" priority="714" operator="between">
      <formula>1</formula>
      <formula>100</formula>
    </cfRule>
  </conditionalFormatting>
  <conditionalFormatting sqref="AC113:AC121">
    <cfRule type="cellIs" dxfId="392" priority="713" operator="between">
      <formula>1</formula>
      <formula>100</formula>
    </cfRule>
  </conditionalFormatting>
  <conditionalFormatting sqref="AC113:AC121">
    <cfRule type="cellIs" dxfId="391" priority="712" operator="between">
      <formula>1</formula>
      <formula>100</formula>
    </cfRule>
  </conditionalFormatting>
  <conditionalFormatting sqref="AG113:AG121">
    <cfRule type="cellIs" dxfId="390" priority="711" operator="between">
      <formula>1</formula>
      <formula>100</formula>
    </cfRule>
  </conditionalFormatting>
  <conditionalFormatting sqref="AG113:AG121">
    <cfRule type="cellIs" dxfId="389" priority="710" operator="between">
      <formula>1</formula>
      <formula>100</formula>
    </cfRule>
  </conditionalFormatting>
  <conditionalFormatting sqref="AH16">
    <cfRule type="cellIs" dxfId="388" priority="391" operator="between">
      <formula>1</formula>
      <formula>100</formula>
    </cfRule>
  </conditionalFormatting>
  <conditionalFormatting sqref="AJ16:AK16">
    <cfRule type="cellIs" dxfId="387" priority="390" operator="between">
      <formula>1</formula>
      <formula>100</formula>
    </cfRule>
  </conditionalFormatting>
  <conditionalFormatting sqref="AM16:AN16">
    <cfRule type="cellIs" dxfId="386" priority="389" operator="between">
      <formula>1</formula>
      <formula>100</formula>
    </cfRule>
  </conditionalFormatting>
  <conditionalFormatting sqref="AH16">
    <cfRule type="cellIs" dxfId="385" priority="388" operator="between">
      <formula>1</formula>
      <formula>100</formula>
    </cfRule>
  </conditionalFormatting>
  <conditionalFormatting sqref="AK16">
    <cfRule type="cellIs" dxfId="384" priority="387" operator="between">
      <formula>1</formula>
      <formula>100</formula>
    </cfRule>
  </conditionalFormatting>
  <conditionalFormatting sqref="AN16">
    <cfRule type="cellIs" dxfId="383" priority="386" operator="between">
      <formula>1</formula>
      <formula>100</formula>
    </cfRule>
  </conditionalFormatting>
  <conditionalFormatting sqref="S16:U16">
    <cfRule type="cellIs" dxfId="382" priority="385" operator="between">
      <formula>1</formula>
      <formula>100</formula>
    </cfRule>
  </conditionalFormatting>
  <conditionalFormatting sqref="W16:X16">
    <cfRule type="cellIs" dxfId="381" priority="384" operator="between">
      <formula>1</formula>
      <formula>100</formula>
    </cfRule>
  </conditionalFormatting>
  <conditionalFormatting sqref="AA16:AB16">
    <cfRule type="cellIs" dxfId="380" priority="383" operator="between">
      <formula>1</formula>
      <formula>100</formula>
    </cfRule>
  </conditionalFormatting>
  <conditionalFormatting sqref="AE16:AF16">
    <cfRule type="cellIs" dxfId="379" priority="382" operator="between">
      <formula>1</formula>
      <formula>100</formula>
    </cfRule>
  </conditionalFormatting>
  <conditionalFormatting sqref="T16:U16">
    <cfRule type="cellIs" dxfId="378" priority="381" operator="between">
      <formula>1</formula>
      <formula>100</formula>
    </cfRule>
  </conditionalFormatting>
  <conditionalFormatting sqref="X16">
    <cfRule type="cellIs" dxfId="377" priority="380" operator="between">
      <formula>1</formula>
      <formula>100</formula>
    </cfRule>
  </conditionalFormatting>
  <conditionalFormatting sqref="AB16">
    <cfRule type="cellIs" dxfId="376" priority="379" operator="between">
      <formula>1</formula>
      <formula>100</formula>
    </cfRule>
  </conditionalFormatting>
  <conditionalFormatting sqref="AF16">
    <cfRule type="cellIs" dxfId="375" priority="378" operator="between">
      <formula>1</formula>
      <formula>100</formula>
    </cfRule>
  </conditionalFormatting>
  <conditionalFormatting sqref="Y16">
    <cfRule type="cellIs" dxfId="374" priority="377" operator="between">
      <formula>1</formula>
      <formula>100</formula>
    </cfRule>
  </conditionalFormatting>
  <conditionalFormatting sqref="Y16">
    <cfRule type="cellIs" dxfId="373" priority="376" operator="between">
      <formula>1</formula>
      <formula>100</formula>
    </cfRule>
  </conditionalFormatting>
  <conditionalFormatting sqref="AC16">
    <cfRule type="cellIs" dxfId="372" priority="375" operator="between">
      <formula>1</formula>
      <formula>100</formula>
    </cfRule>
  </conditionalFormatting>
  <conditionalFormatting sqref="AC16">
    <cfRule type="cellIs" dxfId="371" priority="374" operator="between">
      <formula>1</formula>
      <formula>100</formula>
    </cfRule>
  </conditionalFormatting>
  <conditionalFormatting sqref="AG16">
    <cfRule type="cellIs" dxfId="370" priority="373" operator="between">
      <formula>1</formula>
      <formula>100</formula>
    </cfRule>
  </conditionalFormatting>
  <conditionalFormatting sqref="AG16">
    <cfRule type="cellIs" dxfId="369" priority="372" operator="between">
      <formula>1</formula>
      <formula>100</formula>
    </cfRule>
  </conditionalFormatting>
  <conditionalFormatting sqref="AH22">
    <cfRule type="cellIs" dxfId="368" priority="371" operator="between">
      <formula>1</formula>
      <formula>100</formula>
    </cfRule>
  </conditionalFormatting>
  <conditionalFormatting sqref="AJ22:AK22">
    <cfRule type="cellIs" dxfId="367" priority="370" operator="between">
      <formula>1</formula>
      <formula>100</formula>
    </cfRule>
  </conditionalFormatting>
  <conditionalFormatting sqref="AM22:AN22">
    <cfRule type="cellIs" dxfId="366" priority="369" operator="between">
      <formula>1</formula>
      <formula>100</formula>
    </cfRule>
  </conditionalFormatting>
  <conditionalFormatting sqref="AH22">
    <cfRule type="cellIs" dxfId="365" priority="368" operator="between">
      <formula>1</formula>
      <formula>100</formula>
    </cfRule>
  </conditionalFormatting>
  <conditionalFormatting sqref="AK22">
    <cfRule type="cellIs" dxfId="364" priority="367" operator="between">
      <formula>1</formula>
      <formula>100</formula>
    </cfRule>
  </conditionalFormatting>
  <conditionalFormatting sqref="AN22">
    <cfRule type="cellIs" dxfId="363" priority="366" operator="between">
      <formula>1</formula>
      <formula>100</formula>
    </cfRule>
  </conditionalFormatting>
  <conditionalFormatting sqref="S22:U22">
    <cfRule type="cellIs" dxfId="362" priority="365" operator="between">
      <formula>1</formula>
      <formula>100</formula>
    </cfRule>
  </conditionalFormatting>
  <conditionalFormatting sqref="W22:X22">
    <cfRule type="cellIs" dxfId="361" priority="364" operator="between">
      <formula>1</formula>
      <formula>100</formula>
    </cfRule>
  </conditionalFormatting>
  <conditionalFormatting sqref="AA22:AB22">
    <cfRule type="cellIs" dxfId="360" priority="363" operator="between">
      <formula>1</formula>
      <formula>100</formula>
    </cfRule>
  </conditionalFormatting>
  <conditionalFormatting sqref="AE22:AF22">
    <cfRule type="cellIs" dxfId="359" priority="362" operator="between">
      <formula>1</formula>
      <formula>100</formula>
    </cfRule>
  </conditionalFormatting>
  <conditionalFormatting sqref="T22:U22">
    <cfRule type="cellIs" dxfId="358" priority="361" operator="between">
      <formula>1</formula>
      <formula>100</formula>
    </cfRule>
  </conditionalFormatting>
  <conditionalFormatting sqref="X22">
    <cfRule type="cellIs" dxfId="357" priority="360" operator="between">
      <formula>1</formula>
      <formula>100</formula>
    </cfRule>
  </conditionalFormatting>
  <conditionalFormatting sqref="AB22">
    <cfRule type="cellIs" dxfId="356" priority="359" operator="between">
      <formula>1</formula>
      <formula>100</formula>
    </cfRule>
  </conditionalFormatting>
  <conditionalFormatting sqref="AF22">
    <cfRule type="cellIs" dxfId="355" priority="358" operator="between">
      <formula>1</formula>
      <formula>100</formula>
    </cfRule>
  </conditionalFormatting>
  <conditionalFormatting sqref="Y22">
    <cfRule type="cellIs" dxfId="354" priority="357" operator="between">
      <formula>1</formula>
      <formula>100</formula>
    </cfRule>
  </conditionalFormatting>
  <conditionalFormatting sqref="Y22">
    <cfRule type="cellIs" dxfId="353" priority="356" operator="between">
      <formula>1</formula>
      <formula>100</formula>
    </cfRule>
  </conditionalFormatting>
  <conditionalFormatting sqref="AC22">
    <cfRule type="cellIs" dxfId="352" priority="355" operator="between">
      <formula>1</formula>
      <formula>100</formula>
    </cfRule>
  </conditionalFormatting>
  <conditionalFormatting sqref="AC22">
    <cfRule type="cellIs" dxfId="351" priority="354" operator="between">
      <formula>1</formula>
      <formula>100</formula>
    </cfRule>
  </conditionalFormatting>
  <conditionalFormatting sqref="AG22">
    <cfRule type="cellIs" dxfId="350" priority="353" operator="between">
      <formula>1</formula>
      <formula>100</formula>
    </cfRule>
  </conditionalFormatting>
  <conditionalFormatting sqref="AG22">
    <cfRule type="cellIs" dxfId="349" priority="352" operator="between">
      <formula>1</formula>
      <formula>100</formula>
    </cfRule>
  </conditionalFormatting>
  <conditionalFormatting sqref="AH27">
    <cfRule type="cellIs" dxfId="348" priority="351" operator="between">
      <formula>1</formula>
      <formula>100</formula>
    </cfRule>
  </conditionalFormatting>
  <conditionalFormatting sqref="AJ27:AK27">
    <cfRule type="cellIs" dxfId="347" priority="350" operator="between">
      <formula>1</formula>
      <formula>100</formula>
    </cfRule>
  </conditionalFormatting>
  <conditionalFormatting sqref="AM27:AN27">
    <cfRule type="cellIs" dxfId="346" priority="349" operator="between">
      <formula>1</formula>
      <formula>100</formula>
    </cfRule>
  </conditionalFormatting>
  <conditionalFormatting sqref="AH27">
    <cfRule type="cellIs" dxfId="345" priority="348" operator="between">
      <formula>1</formula>
      <formula>100</formula>
    </cfRule>
  </conditionalFormatting>
  <conditionalFormatting sqref="AK27">
    <cfRule type="cellIs" dxfId="344" priority="347" operator="between">
      <formula>1</formula>
      <formula>100</formula>
    </cfRule>
  </conditionalFormatting>
  <conditionalFormatting sqref="AN27">
    <cfRule type="cellIs" dxfId="343" priority="346" operator="between">
      <formula>1</formula>
      <formula>100</formula>
    </cfRule>
  </conditionalFormatting>
  <conditionalFormatting sqref="S27:U27">
    <cfRule type="cellIs" dxfId="342" priority="345" operator="between">
      <formula>1</formula>
      <formula>100</formula>
    </cfRule>
  </conditionalFormatting>
  <conditionalFormatting sqref="W27:X27">
    <cfRule type="cellIs" dxfId="341" priority="344" operator="between">
      <formula>1</formula>
      <formula>100</formula>
    </cfRule>
  </conditionalFormatting>
  <conditionalFormatting sqref="AA27:AB27">
    <cfRule type="cellIs" dxfId="340" priority="343" operator="between">
      <formula>1</formula>
      <formula>100</formula>
    </cfRule>
  </conditionalFormatting>
  <conditionalFormatting sqref="AE27:AF27">
    <cfRule type="cellIs" dxfId="339" priority="342" operator="between">
      <formula>1</formula>
      <formula>100</formula>
    </cfRule>
  </conditionalFormatting>
  <conditionalFormatting sqref="T27:U27">
    <cfRule type="cellIs" dxfId="338" priority="341" operator="between">
      <formula>1</formula>
      <formula>100</formula>
    </cfRule>
  </conditionalFormatting>
  <conditionalFormatting sqref="X27">
    <cfRule type="cellIs" dxfId="337" priority="340" operator="between">
      <formula>1</formula>
      <formula>100</formula>
    </cfRule>
  </conditionalFormatting>
  <conditionalFormatting sqref="AB27">
    <cfRule type="cellIs" dxfId="336" priority="339" operator="between">
      <formula>1</formula>
      <formula>100</formula>
    </cfRule>
  </conditionalFormatting>
  <conditionalFormatting sqref="AF27">
    <cfRule type="cellIs" dxfId="335" priority="338" operator="between">
      <formula>1</formula>
      <formula>100</formula>
    </cfRule>
  </conditionalFormatting>
  <conditionalFormatting sqref="Y27">
    <cfRule type="cellIs" dxfId="334" priority="337" operator="between">
      <formula>1</formula>
      <formula>100</formula>
    </cfRule>
  </conditionalFormatting>
  <conditionalFormatting sqref="Y27">
    <cfRule type="cellIs" dxfId="333" priority="336" operator="between">
      <formula>1</formula>
      <formula>100</formula>
    </cfRule>
  </conditionalFormatting>
  <conditionalFormatting sqref="AC27">
    <cfRule type="cellIs" dxfId="332" priority="335" operator="between">
      <formula>1</formula>
      <formula>100</formula>
    </cfRule>
  </conditionalFormatting>
  <conditionalFormatting sqref="AC27">
    <cfRule type="cellIs" dxfId="331" priority="334" operator="between">
      <formula>1</formula>
      <formula>100</formula>
    </cfRule>
  </conditionalFormatting>
  <conditionalFormatting sqref="AG27">
    <cfRule type="cellIs" dxfId="330" priority="333" operator="between">
      <formula>1</formula>
      <formula>100</formula>
    </cfRule>
  </conditionalFormatting>
  <conditionalFormatting sqref="AG27">
    <cfRule type="cellIs" dxfId="329" priority="332" operator="between">
      <formula>1</formula>
      <formula>100</formula>
    </cfRule>
  </conditionalFormatting>
  <conditionalFormatting sqref="AH30">
    <cfRule type="cellIs" dxfId="328" priority="331" operator="between">
      <formula>1</formula>
      <formula>100</formula>
    </cfRule>
  </conditionalFormatting>
  <conditionalFormatting sqref="AJ30:AK30">
    <cfRule type="cellIs" dxfId="327" priority="330" operator="between">
      <formula>1</formula>
      <formula>100</formula>
    </cfRule>
  </conditionalFormatting>
  <conditionalFormatting sqref="AM30:AN30">
    <cfRule type="cellIs" dxfId="326" priority="329" operator="between">
      <formula>1</formula>
      <formula>100</formula>
    </cfRule>
  </conditionalFormatting>
  <conditionalFormatting sqref="AH30">
    <cfRule type="cellIs" dxfId="325" priority="328" operator="between">
      <formula>1</formula>
      <formula>100</formula>
    </cfRule>
  </conditionalFormatting>
  <conditionalFormatting sqref="AK30">
    <cfRule type="cellIs" dxfId="324" priority="327" operator="between">
      <formula>1</formula>
      <formula>100</formula>
    </cfRule>
  </conditionalFormatting>
  <conditionalFormatting sqref="AN30">
    <cfRule type="cellIs" dxfId="323" priority="326" operator="between">
      <formula>1</formula>
      <formula>100</formula>
    </cfRule>
  </conditionalFormatting>
  <conditionalFormatting sqref="S30:U30">
    <cfRule type="cellIs" dxfId="322" priority="325" operator="between">
      <formula>1</formula>
      <formula>100</formula>
    </cfRule>
  </conditionalFormatting>
  <conditionalFormatting sqref="W30:X30">
    <cfRule type="cellIs" dxfId="321" priority="324" operator="between">
      <formula>1</formula>
      <formula>100</formula>
    </cfRule>
  </conditionalFormatting>
  <conditionalFormatting sqref="AA30:AB30">
    <cfRule type="cellIs" dxfId="320" priority="323" operator="between">
      <formula>1</formula>
      <formula>100</formula>
    </cfRule>
  </conditionalFormatting>
  <conditionalFormatting sqref="AE30:AF30">
    <cfRule type="cellIs" dxfId="319" priority="322" operator="between">
      <formula>1</formula>
      <formula>100</formula>
    </cfRule>
  </conditionalFormatting>
  <conditionalFormatting sqref="T30:U30">
    <cfRule type="cellIs" dxfId="318" priority="321" operator="between">
      <formula>1</formula>
      <formula>100</formula>
    </cfRule>
  </conditionalFormatting>
  <conditionalFormatting sqref="X30">
    <cfRule type="cellIs" dxfId="317" priority="320" operator="between">
      <formula>1</formula>
      <formula>100</formula>
    </cfRule>
  </conditionalFormatting>
  <conditionalFormatting sqref="AB30">
    <cfRule type="cellIs" dxfId="316" priority="319" operator="between">
      <formula>1</formula>
      <formula>100</formula>
    </cfRule>
  </conditionalFormatting>
  <conditionalFormatting sqref="AF30">
    <cfRule type="cellIs" dxfId="315" priority="318" operator="between">
      <formula>1</formula>
      <formula>100</formula>
    </cfRule>
  </conditionalFormatting>
  <conditionalFormatting sqref="Y30">
    <cfRule type="cellIs" dxfId="314" priority="317" operator="between">
      <formula>1</formula>
      <formula>100</formula>
    </cfRule>
  </conditionalFormatting>
  <conditionalFormatting sqref="Y30">
    <cfRule type="cellIs" dxfId="313" priority="316" operator="between">
      <formula>1</formula>
      <formula>100</formula>
    </cfRule>
  </conditionalFormatting>
  <conditionalFormatting sqref="AC30">
    <cfRule type="cellIs" dxfId="312" priority="315" operator="between">
      <formula>1</formula>
      <formula>100</formula>
    </cfRule>
  </conditionalFormatting>
  <conditionalFormatting sqref="AC30">
    <cfRule type="cellIs" dxfId="311" priority="314" operator="between">
      <formula>1</formula>
      <formula>100</formula>
    </cfRule>
  </conditionalFormatting>
  <conditionalFormatting sqref="AG30">
    <cfRule type="cellIs" dxfId="310" priority="313" operator="between">
      <formula>1</formula>
      <formula>100</formula>
    </cfRule>
  </conditionalFormatting>
  <conditionalFormatting sqref="AG30">
    <cfRule type="cellIs" dxfId="309" priority="312" operator="between">
      <formula>1</formula>
      <formula>100</formula>
    </cfRule>
  </conditionalFormatting>
  <conditionalFormatting sqref="AH36">
    <cfRule type="cellIs" dxfId="308" priority="311" operator="between">
      <formula>1</formula>
      <formula>100</formula>
    </cfRule>
  </conditionalFormatting>
  <conditionalFormatting sqref="AJ36:AK36">
    <cfRule type="cellIs" dxfId="307" priority="310" operator="between">
      <formula>1</formula>
      <formula>100</formula>
    </cfRule>
  </conditionalFormatting>
  <conditionalFormatting sqref="AM36:AN36">
    <cfRule type="cellIs" dxfId="306" priority="309" operator="between">
      <formula>1</formula>
      <formula>100</formula>
    </cfRule>
  </conditionalFormatting>
  <conditionalFormatting sqref="AH36">
    <cfRule type="cellIs" dxfId="305" priority="308" operator="between">
      <formula>1</formula>
      <formula>100</formula>
    </cfRule>
  </conditionalFormatting>
  <conditionalFormatting sqref="AK36">
    <cfRule type="cellIs" dxfId="304" priority="307" operator="between">
      <formula>1</formula>
      <formula>100</formula>
    </cfRule>
  </conditionalFormatting>
  <conditionalFormatting sqref="AN36">
    <cfRule type="cellIs" dxfId="303" priority="306" operator="between">
      <formula>1</formula>
      <formula>100</formula>
    </cfRule>
  </conditionalFormatting>
  <conditionalFormatting sqref="S36:U36">
    <cfRule type="cellIs" dxfId="302" priority="305" operator="between">
      <formula>1</formula>
      <formula>100</formula>
    </cfRule>
  </conditionalFormatting>
  <conditionalFormatting sqref="W36:X36">
    <cfRule type="cellIs" dxfId="301" priority="304" operator="between">
      <formula>1</formula>
      <formula>100</formula>
    </cfRule>
  </conditionalFormatting>
  <conditionalFormatting sqref="AA36:AB36">
    <cfRule type="cellIs" dxfId="300" priority="303" operator="between">
      <formula>1</formula>
      <formula>100</formula>
    </cfRule>
  </conditionalFormatting>
  <conditionalFormatting sqref="AE36:AF36">
    <cfRule type="cellIs" dxfId="299" priority="302" operator="between">
      <formula>1</formula>
      <formula>100</formula>
    </cfRule>
  </conditionalFormatting>
  <conditionalFormatting sqref="T36:U36">
    <cfRule type="cellIs" dxfId="298" priority="301" operator="between">
      <formula>1</formula>
      <formula>100</formula>
    </cfRule>
  </conditionalFormatting>
  <conditionalFormatting sqref="X36">
    <cfRule type="cellIs" dxfId="297" priority="300" operator="between">
      <formula>1</formula>
      <formula>100</formula>
    </cfRule>
  </conditionalFormatting>
  <conditionalFormatting sqref="AB36">
    <cfRule type="cellIs" dxfId="296" priority="299" operator="between">
      <formula>1</formula>
      <formula>100</formula>
    </cfRule>
  </conditionalFormatting>
  <conditionalFormatting sqref="AF36">
    <cfRule type="cellIs" dxfId="295" priority="298" operator="between">
      <formula>1</formula>
      <formula>100</formula>
    </cfRule>
  </conditionalFormatting>
  <conditionalFormatting sqref="Y36">
    <cfRule type="cellIs" dxfId="294" priority="297" operator="between">
      <formula>1</formula>
      <formula>100</formula>
    </cfRule>
  </conditionalFormatting>
  <conditionalFormatting sqref="Y36">
    <cfRule type="cellIs" dxfId="293" priority="296" operator="between">
      <formula>1</formula>
      <formula>100</formula>
    </cfRule>
  </conditionalFormatting>
  <conditionalFormatting sqref="AC36">
    <cfRule type="cellIs" dxfId="292" priority="295" operator="between">
      <formula>1</formula>
      <formula>100</formula>
    </cfRule>
  </conditionalFormatting>
  <conditionalFormatting sqref="AC36">
    <cfRule type="cellIs" dxfId="291" priority="294" operator="between">
      <formula>1</formula>
      <formula>100</formula>
    </cfRule>
  </conditionalFormatting>
  <conditionalFormatting sqref="AG36">
    <cfRule type="cellIs" dxfId="290" priority="293" operator="between">
      <formula>1</formula>
      <formula>100</formula>
    </cfRule>
  </conditionalFormatting>
  <conditionalFormatting sqref="AG36">
    <cfRule type="cellIs" dxfId="289" priority="292" operator="between">
      <formula>1</formula>
      <formula>100</formula>
    </cfRule>
  </conditionalFormatting>
  <conditionalFormatting sqref="AH44">
    <cfRule type="cellIs" dxfId="288" priority="291" operator="between">
      <formula>1</formula>
      <formula>100</formula>
    </cfRule>
  </conditionalFormatting>
  <conditionalFormatting sqref="AJ44:AK44">
    <cfRule type="cellIs" dxfId="287" priority="290" operator="between">
      <formula>1</formula>
      <formula>100</formula>
    </cfRule>
  </conditionalFormatting>
  <conditionalFormatting sqref="AM44:AN44">
    <cfRule type="cellIs" dxfId="286" priority="289" operator="between">
      <formula>1</formula>
      <formula>100</formula>
    </cfRule>
  </conditionalFormatting>
  <conditionalFormatting sqref="AH44">
    <cfRule type="cellIs" dxfId="285" priority="288" operator="between">
      <formula>1</formula>
      <formula>100</formula>
    </cfRule>
  </conditionalFormatting>
  <conditionalFormatting sqref="AK44">
    <cfRule type="cellIs" dxfId="284" priority="287" operator="between">
      <formula>1</formula>
      <formula>100</formula>
    </cfRule>
  </conditionalFormatting>
  <conditionalFormatting sqref="AN44">
    <cfRule type="cellIs" dxfId="283" priority="286" operator="between">
      <formula>1</formula>
      <formula>100</formula>
    </cfRule>
  </conditionalFormatting>
  <conditionalFormatting sqref="S44:U44">
    <cfRule type="cellIs" dxfId="282" priority="285" operator="between">
      <formula>1</formula>
      <formula>100</formula>
    </cfRule>
  </conditionalFormatting>
  <conditionalFormatting sqref="W44:X44">
    <cfRule type="cellIs" dxfId="281" priority="284" operator="between">
      <formula>1</formula>
      <formula>100</formula>
    </cfRule>
  </conditionalFormatting>
  <conditionalFormatting sqref="AA44:AB44">
    <cfRule type="cellIs" dxfId="280" priority="283" operator="between">
      <formula>1</formula>
      <formula>100</formula>
    </cfRule>
  </conditionalFormatting>
  <conditionalFormatting sqref="AE44:AF44">
    <cfRule type="cellIs" dxfId="279" priority="282" operator="between">
      <formula>1</formula>
      <formula>100</formula>
    </cfRule>
  </conditionalFormatting>
  <conditionalFormatting sqref="T44:U44">
    <cfRule type="cellIs" dxfId="278" priority="281" operator="between">
      <formula>1</formula>
      <formula>100</formula>
    </cfRule>
  </conditionalFormatting>
  <conditionalFormatting sqref="X44">
    <cfRule type="cellIs" dxfId="277" priority="280" operator="between">
      <formula>1</formula>
      <formula>100</formula>
    </cfRule>
  </conditionalFormatting>
  <conditionalFormatting sqref="AB44">
    <cfRule type="cellIs" dxfId="276" priority="279" operator="between">
      <formula>1</formula>
      <formula>100</formula>
    </cfRule>
  </conditionalFormatting>
  <conditionalFormatting sqref="AF44">
    <cfRule type="cellIs" dxfId="275" priority="278" operator="between">
      <formula>1</formula>
      <formula>100</formula>
    </cfRule>
  </conditionalFormatting>
  <conditionalFormatting sqref="Y44">
    <cfRule type="cellIs" dxfId="274" priority="277" operator="between">
      <formula>1</formula>
      <formula>100</formula>
    </cfRule>
  </conditionalFormatting>
  <conditionalFormatting sqref="Y44">
    <cfRule type="cellIs" dxfId="273" priority="276" operator="between">
      <formula>1</formula>
      <formula>100</formula>
    </cfRule>
  </conditionalFormatting>
  <conditionalFormatting sqref="AC44">
    <cfRule type="cellIs" dxfId="272" priority="275" operator="between">
      <formula>1</formula>
      <formula>100</formula>
    </cfRule>
  </conditionalFormatting>
  <conditionalFormatting sqref="AC44">
    <cfRule type="cellIs" dxfId="271" priority="274" operator="between">
      <formula>1</formula>
      <formula>100</formula>
    </cfRule>
  </conditionalFormatting>
  <conditionalFormatting sqref="AG44">
    <cfRule type="cellIs" dxfId="270" priority="273" operator="between">
      <formula>1</formula>
      <formula>100</formula>
    </cfRule>
  </conditionalFormatting>
  <conditionalFormatting sqref="AG44">
    <cfRule type="cellIs" dxfId="269" priority="272" operator="between">
      <formula>1</formula>
      <formula>100</formula>
    </cfRule>
  </conditionalFormatting>
  <conditionalFormatting sqref="AH49">
    <cfRule type="cellIs" dxfId="268" priority="271" operator="between">
      <formula>1</formula>
      <formula>100</formula>
    </cfRule>
  </conditionalFormatting>
  <conditionalFormatting sqref="AJ49:AK49">
    <cfRule type="cellIs" dxfId="267" priority="270" operator="between">
      <formula>1</formula>
      <formula>100</formula>
    </cfRule>
  </conditionalFormatting>
  <conditionalFormatting sqref="AM49:AN49">
    <cfRule type="cellIs" dxfId="266" priority="269" operator="between">
      <formula>1</formula>
      <formula>100</formula>
    </cfRule>
  </conditionalFormatting>
  <conditionalFormatting sqref="AH49">
    <cfRule type="cellIs" dxfId="265" priority="268" operator="between">
      <formula>1</formula>
      <formula>100</formula>
    </cfRule>
  </conditionalFormatting>
  <conditionalFormatting sqref="AK49">
    <cfRule type="cellIs" dxfId="264" priority="267" operator="between">
      <formula>1</formula>
      <formula>100</formula>
    </cfRule>
  </conditionalFormatting>
  <conditionalFormatting sqref="AN49">
    <cfRule type="cellIs" dxfId="263" priority="266" operator="between">
      <formula>1</formula>
      <formula>100</formula>
    </cfRule>
  </conditionalFormatting>
  <conditionalFormatting sqref="S49:U49">
    <cfRule type="cellIs" dxfId="262" priority="265" operator="between">
      <formula>1</formula>
      <formula>100</formula>
    </cfRule>
  </conditionalFormatting>
  <conditionalFormatting sqref="W49:X49">
    <cfRule type="cellIs" dxfId="261" priority="264" operator="between">
      <formula>1</formula>
      <formula>100</formula>
    </cfRule>
  </conditionalFormatting>
  <conditionalFormatting sqref="AA49:AB49">
    <cfRule type="cellIs" dxfId="260" priority="263" operator="between">
      <formula>1</formula>
      <formula>100</formula>
    </cfRule>
  </conditionalFormatting>
  <conditionalFormatting sqref="AE49:AF49">
    <cfRule type="cellIs" dxfId="259" priority="262" operator="between">
      <formula>1</formula>
      <formula>100</formula>
    </cfRule>
  </conditionalFormatting>
  <conditionalFormatting sqref="T49:U49">
    <cfRule type="cellIs" dxfId="258" priority="261" operator="between">
      <formula>1</formula>
      <formula>100</formula>
    </cfRule>
  </conditionalFormatting>
  <conditionalFormatting sqref="X49">
    <cfRule type="cellIs" dxfId="257" priority="260" operator="between">
      <formula>1</formula>
      <formula>100</formula>
    </cfRule>
  </conditionalFormatting>
  <conditionalFormatting sqref="AB49">
    <cfRule type="cellIs" dxfId="256" priority="259" operator="between">
      <formula>1</formula>
      <formula>100</formula>
    </cfRule>
  </conditionalFormatting>
  <conditionalFormatting sqref="AF49">
    <cfRule type="cellIs" dxfId="255" priority="258" operator="between">
      <formula>1</formula>
      <formula>100</formula>
    </cfRule>
  </conditionalFormatting>
  <conditionalFormatting sqref="Y49">
    <cfRule type="cellIs" dxfId="254" priority="257" operator="between">
      <formula>1</formula>
      <formula>100</formula>
    </cfRule>
  </conditionalFormatting>
  <conditionalFormatting sqref="Y49">
    <cfRule type="cellIs" dxfId="253" priority="256" operator="between">
      <formula>1</formula>
      <formula>100</formula>
    </cfRule>
  </conditionalFormatting>
  <conditionalFormatting sqref="AC49">
    <cfRule type="cellIs" dxfId="252" priority="255" operator="between">
      <formula>1</formula>
      <formula>100</formula>
    </cfRule>
  </conditionalFormatting>
  <conditionalFormatting sqref="AC49">
    <cfRule type="cellIs" dxfId="251" priority="254" operator="between">
      <formula>1</formula>
      <formula>100</formula>
    </cfRule>
  </conditionalFormatting>
  <conditionalFormatting sqref="AG49">
    <cfRule type="cellIs" dxfId="250" priority="253" operator="between">
      <formula>1</formula>
      <formula>100</formula>
    </cfRule>
  </conditionalFormatting>
  <conditionalFormatting sqref="AG49">
    <cfRule type="cellIs" dxfId="249" priority="252" operator="between">
      <formula>1</formula>
      <formula>100</formula>
    </cfRule>
  </conditionalFormatting>
  <conditionalFormatting sqref="AH55">
    <cfRule type="cellIs" dxfId="248" priority="251" operator="between">
      <formula>1</formula>
      <formula>100</formula>
    </cfRule>
  </conditionalFormatting>
  <conditionalFormatting sqref="AJ55:AK55">
    <cfRule type="cellIs" dxfId="247" priority="250" operator="between">
      <formula>1</formula>
      <formula>100</formula>
    </cfRule>
  </conditionalFormatting>
  <conditionalFormatting sqref="AM55:AN55">
    <cfRule type="cellIs" dxfId="246" priority="249" operator="between">
      <formula>1</formula>
      <formula>100</formula>
    </cfRule>
  </conditionalFormatting>
  <conditionalFormatting sqref="AH55">
    <cfRule type="cellIs" dxfId="245" priority="248" operator="between">
      <formula>1</formula>
      <formula>100</formula>
    </cfRule>
  </conditionalFormatting>
  <conditionalFormatting sqref="AK55">
    <cfRule type="cellIs" dxfId="244" priority="247" operator="between">
      <formula>1</formula>
      <formula>100</formula>
    </cfRule>
  </conditionalFormatting>
  <conditionalFormatting sqref="AN55">
    <cfRule type="cellIs" dxfId="243" priority="246" operator="between">
      <formula>1</formula>
      <formula>100</formula>
    </cfRule>
  </conditionalFormatting>
  <conditionalFormatting sqref="S55:U55">
    <cfRule type="cellIs" dxfId="242" priority="245" operator="between">
      <formula>1</formula>
      <formula>100</formula>
    </cfRule>
  </conditionalFormatting>
  <conditionalFormatting sqref="W55:X55">
    <cfRule type="cellIs" dxfId="241" priority="244" operator="between">
      <formula>1</formula>
      <formula>100</formula>
    </cfRule>
  </conditionalFormatting>
  <conditionalFormatting sqref="AA55:AB55">
    <cfRule type="cellIs" dxfId="240" priority="243" operator="between">
      <formula>1</formula>
      <formula>100</formula>
    </cfRule>
  </conditionalFormatting>
  <conditionalFormatting sqref="AE55:AF55">
    <cfRule type="cellIs" dxfId="239" priority="242" operator="between">
      <formula>1</formula>
      <formula>100</formula>
    </cfRule>
  </conditionalFormatting>
  <conditionalFormatting sqref="T55:U55">
    <cfRule type="cellIs" dxfId="238" priority="241" operator="between">
      <formula>1</formula>
      <formula>100</formula>
    </cfRule>
  </conditionalFormatting>
  <conditionalFormatting sqref="X55">
    <cfRule type="cellIs" dxfId="237" priority="240" operator="between">
      <formula>1</formula>
      <formula>100</formula>
    </cfRule>
  </conditionalFormatting>
  <conditionalFormatting sqref="AB55">
    <cfRule type="cellIs" dxfId="236" priority="239" operator="between">
      <formula>1</formula>
      <formula>100</formula>
    </cfRule>
  </conditionalFormatting>
  <conditionalFormatting sqref="AF55">
    <cfRule type="cellIs" dxfId="235" priority="238" operator="between">
      <formula>1</formula>
      <formula>100</formula>
    </cfRule>
  </conditionalFormatting>
  <conditionalFormatting sqref="Y55">
    <cfRule type="cellIs" dxfId="234" priority="237" operator="between">
      <formula>1</formula>
      <formula>100</formula>
    </cfRule>
  </conditionalFormatting>
  <conditionalFormatting sqref="Y55">
    <cfRule type="cellIs" dxfId="233" priority="236" operator="between">
      <formula>1</formula>
      <formula>100</formula>
    </cfRule>
  </conditionalFormatting>
  <conditionalFormatting sqref="AC55">
    <cfRule type="cellIs" dxfId="232" priority="235" operator="between">
      <formula>1</formula>
      <formula>100</formula>
    </cfRule>
  </conditionalFormatting>
  <conditionalFormatting sqref="AC55">
    <cfRule type="cellIs" dxfId="231" priority="234" operator="between">
      <formula>1</formula>
      <formula>100</formula>
    </cfRule>
  </conditionalFormatting>
  <conditionalFormatting sqref="AG55">
    <cfRule type="cellIs" dxfId="230" priority="233" operator="between">
      <formula>1</formula>
      <formula>100</formula>
    </cfRule>
  </conditionalFormatting>
  <conditionalFormatting sqref="AG55">
    <cfRule type="cellIs" dxfId="229" priority="232" operator="between">
      <formula>1</formula>
      <formula>100</formula>
    </cfRule>
  </conditionalFormatting>
  <conditionalFormatting sqref="AH61">
    <cfRule type="cellIs" dxfId="228" priority="231" operator="between">
      <formula>1</formula>
      <formula>100</formula>
    </cfRule>
  </conditionalFormatting>
  <conditionalFormatting sqref="AJ61:AK61">
    <cfRule type="cellIs" dxfId="227" priority="230" operator="between">
      <formula>1</formula>
      <formula>100</formula>
    </cfRule>
  </conditionalFormatting>
  <conditionalFormatting sqref="AM61:AN61">
    <cfRule type="cellIs" dxfId="226" priority="229" operator="between">
      <formula>1</formula>
      <formula>100</formula>
    </cfRule>
  </conditionalFormatting>
  <conditionalFormatting sqref="AH61">
    <cfRule type="cellIs" dxfId="225" priority="228" operator="between">
      <formula>1</formula>
      <formula>100</formula>
    </cfRule>
  </conditionalFormatting>
  <conditionalFormatting sqref="AK61">
    <cfRule type="cellIs" dxfId="224" priority="227" operator="between">
      <formula>1</formula>
      <formula>100</formula>
    </cfRule>
  </conditionalFormatting>
  <conditionalFormatting sqref="AN61">
    <cfRule type="cellIs" dxfId="223" priority="226" operator="between">
      <formula>1</formula>
      <formula>100</formula>
    </cfRule>
  </conditionalFormatting>
  <conditionalFormatting sqref="S61:U61">
    <cfRule type="cellIs" dxfId="222" priority="225" operator="between">
      <formula>1</formula>
      <formula>100</formula>
    </cfRule>
  </conditionalFormatting>
  <conditionalFormatting sqref="W61:X61">
    <cfRule type="cellIs" dxfId="221" priority="224" operator="between">
      <formula>1</formula>
      <formula>100</formula>
    </cfRule>
  </conditionalFormatting>
  <conditionalFormatting sqref="AA61:AB61">
    <cfRule type="cellIs" dxfId="220" priority="223" operator="between">
      <formula>1</formula>
      <formula>100</formula>
    </cfRule>
  </conditionalFormatting>
  <conditionalFormatting sqref="AE61:AF61">
    <cfRule type="cellIs" dxfId="219" priority="222" operator="between">
      <formula>1</formula>
      <formula>100</formula>
    </cfRule>
  </conditionalFormatting>
  <conditionalFormatting sqref="T61:U61">
    <cfRule type="cellIs" dxfId="218" priority="221" operator="between">
      <formula>1</formula>
      <formula>100</formula>
    </cfRule>
  </conditionalFormatting>
  <conditionalFormatting sqref="X61">
    <cfRule type="cellIs" dxfId="217" priority="220" operator="between">
      <formula>1</formula>
      <formula>100</formula>
    </cfRule>
  </conditionalFormatting>
  <conditionalFormatting sqref="AB61">
    <cfRule type="cellIs" dxfId="216" priority="219" operator="between">
      <formula>1</formula>
      <formula>100</formula>
    </cfRule>
  </conditionalFormatting>
  <conditionalFormatting sqref="AF61">
    <cfRule type="cellIs" dxfId="215" priority="218" operator="between">
      <formula>1</formula>
      <formula>100</formula>
    </cfRule>
  </conditionalFormatting>
  <conditionalFormatting sqref="Y61">
    <cfRule type="cellIs" dxfId="214" priority="217" operator="between">
      <formula>1</formula>
      <formula>100</formula>
    </cfRule>
  </conditionalFormatting>
  <conditionalFormatting sqref="Y61">
    <cfRule type="cellIs" dxfId="213" priority="216" operator="between">
      <formula>1</formula>
      <formula>100</formula>
    </cfRule>
  </conditionalFormatting>
  <conditionalFormatting sqref="AC61">
    <cfRule type="cellIs" dxfId="212" priority="215" operator="between">
      <formula>1</formula>
      <formula>100</formula>
    </cfRule>
  </conditionalFormatting>
  <conditionalFormatting sqref="AC61">
    <cfRule type="cellIs" dxfId="211" priority="214" operator="between">
      <formula>1</formula>
      <formula>100</formula>
    </cfRule>
  </conditionalFormatting>
  <conditionalFormatting sqref="AG61">
    <cfRule type="cellIs" dxfId="210" priority="213" operator="between">
      <formula>1</formula>
      <formula>100</formula>
    </cfRule>
  </conditionalFormatting>
  <conditionalFormatting sqref="AG61">
    <cfRule type="cellIs" dxfId="209" priority="212" operator="between">
      <formula>1</formula>
      <formula>100</formula>
    </cfRule>
  </conditionalFormatting>
  <conditionalFormatting sqref="AH63">
    <cfRule type="cellIs" dxfId="208" priority="211" operator="between">
      <formula>1</formula>
      <formula>100</formula>
    </cfRule>
  </conditionalFormatting>
  <conditionalFormatting sqref="AJ63:AK63">
    <cfRule type="cellIs" dxfId="207" priority="210" operator="between">
      <formula>1</formula>
      <formula>100</formula>
    </cfRule>
  </conditionalFormatting>
  <conditionalFormatting sqref="AM63:AN63">
    <cfRule type="cellIs" dxfId="206" priority="209" operator="between">
      <formula>1</formula>
      <formula>100</formula>
    </cfRule>
  </conditionalFormatting>
  <conditionalFormatting sqref="AH63">
    <cfRule type="cellIs" dxfId="205" priority="208" operator="between">
      <formula>1</formula>
      <formula>100</formula>
    </cfRule>
  </conditionalFormatting>
  <conditionalFormatting sqref="AK63">
    <cfRule type="cellIs" dxfId="204" priority="207" operator="between">
      <formula>1</formula>
      <formula>100</formula>
    </cfRule>
  </conditionalFormatting>
  <conditionalFormatting sqref="AN63">
    <cfRule type="cellIs" dxfId="203" priority="206" operator="between">
      <formula>1</formula>
      <formula>100</formula>
    </cfRule>
  </conditionalFormatting>
  <conditionalFormatting sqref="S63:U63">
    <cfRule type="cellIs" dxfId="202" priority="205" operator="between">
      <formula>1</formula>
      <formula>100</formula>
    </cfRule>
  </conditionalFormatting>
  <conditionalFormatting sqref="W63:X63">
    <cfRule type="cellIs" dxfId="201" priority="204" operator="between">
      <formula>1</formula>
      <formula>100</formula>
    </cfRule>
  </conditionalFormatting>
  <conditionalFormatting sqref="AA63:AB63">
    <cfRule type="cellIs" dxfId="200" priority="203" operator="between">
      <formula>1</formula>
      <formula>100</formula>
    </cfRule>
  </conditionalFormatting>
  <conditionalFormatting sqref="AE63:AF63">
    <cfRule type="cellIs" dxfId="199" priority="202" operator="between">
      <formula>1</formula>
      <formula>100</formula>
    </cfRule>
  </conditionalFormatting>
  <conditionalFormatting sqref="T63:U63">
    <cfRule type="cellIs" dxfId="198" priority="201" operator="between">
      <formula>1</formula>
      <formula>100</formula>
    </cfRule>
  </conditionalFormatting>
  <conditionalFormatting sqref="X63">
    <cfRule type="cellIs" dxfId="197" priority="200" operator="between">
      <formula>1</formula>
      <formula>100</formula>
    </cfRule>
  </conditionalFormatting>
  <conditionalFormatting sqref="AB63">
    <cfRule type="cellIs" dxfId="196" priority="199" operator="between">
      <formula>1</formula>
      <formula>100</formula>
    </cfRule>
  </conditionalFormatting>
  <conditionalFormatting sqref="AF63">
    <cfRule type="cellIs" dxfId="195" priority="198" operator="between">
      <formula>1</formula>
      <formula>100</formula>
    </cfRule>
  </conditionalFormatting>
  <conditionalFormatting sqref="Y63">
    <cfRule type="cellIs" dxfId="194" priority="197" operator="between">
      <formula>1</formula>
      <formula>100</formula>
    </cfRule>
  </conditionalFormatting>
  <conditionalFormatting sqref="Y63">
    <cfRule type="cellIs" dxfId="193" priority="196" operator="between">
      <formula>1</formula>
      <formula>100</formula>
    </cfRule>
  </conditionalFormatting>
  <conditionalFormatting sqref="AC63">
    <cfRule type="cellIs" dxfId="192" priority="195" operator="between">
      <formula>1</formula>
      <formula>100</formula>
    </cfRule>
  </conditionalFormatting>
  <conditionalFormatting sqref="AC63">
    <cfRule type="cellIs" dxfId="191" priority="194" operator="between">
      <formula>1</formula>
      <formula>100</formula>
    </cfRule>
  </conditionalFormatting>
  <conditionalFormatting sqref="AG63">
    <cfRule type="cellIs" dxfId="190" priority="193" operator="between">
      <formula>1</formula>
      <formula>100</formula>
    </cfRule>
  </conditionalFormatting>
  <conditionalFormatting sqref="AG63">
    <cfRule type="cellIs" dxfId="189" priority="192" operator="between">
      <formula>1</formula>
      <formula>100</formula>
    </cfRule>
  </conditionalFormatting>
  <conditionalFormatting sqref="AH69">
    <cfRule type="cellIs" dxfId="188" priority="191" operator="between">
      <formula>1</formula>
      <formula>100</formula>
    </cfRule>
  </conditionalFormatting>
  <conditionalFormatting sqref="AJ69:AK69">
    <cfRule type="cellIs" dxfId="187" priority="190" operator="between">
      <formula>1</formula>
      <formula>100</formula>
    </cfRule>
  </conditionalFormatting>
  <conditionalFormatting sqref="AM69:AN69">
    <cfRule type="cellIs" dxfId="186" priority="189" operator="between">
      <formula>1</formula>
      <formula>100</formula>
    </cfRule>
  </conditionalFormatting>
  <conditionalFormatting sqref="AH69">
    <cfRule type="cellIs" dxfId="185" priority="188" operator="between">
      <formula>1</formula>
      <formula>100</formula>
    </cfRule>
  </conditionalFormatting>
  <conditionalFormatting sqref="AK69">
    <cfRule type="cellIs" dxfId="184" priority="187" operator="between">
      <formula>1</formula>
      <formula>100</formula>
    </cfRule>
  </conditionalFormatting>
  <conditionalFormatting sqref="AN69">
    <cfRule type="cellIs" dxfId="183" priority="186" operator="between">
      <formula>1</formula>
      <formula>100</formula>
    </cfRule>
  </conditionalFormatting>
  <conditionalFormatting sqref="S69:U69">
    <cfRule type="cellIs" dxfId="182" priority="185" operator="between">
      <formula>1</formula>
      <formula>100</formula>
    </cfRule>
  </conditionalFormatting>
  <conditionalFormatting sqref="W69:X69">
    <cfRule type="cellIs" dxfId="181" priority="184" operator="between">
      <formula>1</formula>
      <formula>100</formula>
    </cfRule>
  </conditionalFormatting>
  <conditionalFormatting sqref="AA69:AB69">
    <cfRule type="cellIs" dxfId="180" priority="183" operator="between">
      <formula>1</formula>
      <formula>100</formula>
    </cfRule>
  </conditionalFormatting>
  <conditionalFormatting sqref="AE69:AF69">
    <cfRule type="cellIs" dxfId="179" priority="182" operator="between">
      <formula>1</formula>
      <formula>100</formula>
    </cfRule>
  </conditionalFormatting>
  <conditionalFormatting sqref="T69:U69">
    <cfRule type="cellIs" dxfId="178" priority="181" operator="between">
      <formula>1</formula>
      <formula>100</formula>
    </cfRule>
  </conditionalFormatting>
  <conditionalFormatting sqref="X69">
    <cfRule type="cellIs" dxfId="177" priority="180" operator="between">
      <formula>1</formula>
      <formula>100</formula>
    </cfRule>
  </conditionalFormatting>
  <conditionalFormatting sqref="AB69">
    <cfRule type="cellIs" dxfId="176" priority="179" operator="between">
      <formula>1</formula>
      <formula>100</formula>
    </cfRule>
  </conditionalFormatting>
  <conditionalFormatting sqref="AF69">
    <cfRule type="cellIs" dxfId="175" priority="178" operator="between">
      <formula>1</formula>
      <formula>100</formula>
    </cfRule>
  </conditionalFormatting>
  <conditionalFormatting sqref="Y69">
    <cfRule type="cellIs" dxfId="174" priority="177" operator="between">
      <formula>1</formula>
      <formula>100</formula>
    </cfRule>
  </conditionalFormatting>
  <conditionalFormatting sqref="Y69">
    <cfRule type="cellIs" dxfId="173" priority="176" operator="between">
      <formula>1</formula>
      <formula>100</formula>
    </cfRule>
  </conditionalFormatting>
  <conditionalFormatting sqref="AC69">
    <cfRule type="cellIs" dxfId="172" priority="175" operator="between">
      <formula>1</formula>
      <formula>100</formula>
    </cfRule>
  </conditionalFormatting>
  <conditionalFormatting sqref="AC69">
    <cfRule type="cellIs" dxfId="171" priority="174" operator="between">
      <formula>1</formula>
      <formula>100</formula>
    </cfRule>
  </conditionalFormatting>
  <conditionalFormatting sqref="AG69">
    <cfRule type="cellIs" dxfId="170" priority="173" operator="between">
      <formula>1</formula>
      <formula>100</formula>
    </cfRule>
  </conditionalFormatting>
  <conditionalFormatting sqref="AG69">
    <cfRule type="cellIs" dxfId="169" priority="172" operator="between">
      <formula>1</formula>
      <formula>100</formula>
    </cfRule>
  </conditionalFormatting>
  <conditionalFormatting sqref="AH76">
    <cfRule type="cellIs" dxfId="168" priority="171" operator="between">
      <formula>1</formula>
      <formula>100</formula>
    </cfRule>
  </conditionalFormatting>
  <conditionalFormatting sqref="AJ76:AK76">
    <cfRule type="cellIs" dxfId="167" priority="170" operator="between">
      <formula>1</formula>
      <formula>100</formula>
    </cfRule>
  </conditionalFormatting>
  <conditionalFormatting sqref="AM76:AN76">
    <cfRule type="cellIs" dxfId="166" priority="169" operator="between">
      <formula>1</formula>
      <formula>100</formula>
    </cfRule>
  </conditionalFormatting>
  <conditionalFormatting sqref="AH76">
    <cfRule type="cellIs" dxfId="165" priority="168" operator="between">
      <formula>1</formula>
      <formula>100</formula>
    </cfRule>
  </conditionalFormatting>
  <conditionalFormatting sqref="AK76">
    <cfRule type="cellIs" dxfId="164" priority="167" operator="between">
      <formula>1</formula>
      <formula>100</formula>
    </cfRule>
  </conditionalFormatting>
  <conditionalFormatting sqref="AN76">
    <cfRule type="cellIs" dxfId="163" priority="166" operator="between">
      <formula>1</formula>
      <formula>100</formula>
    </cfRule>
  </conditionalFormatting>
  <conditionalFormatting sqref="S76:U76">
    <cfRule type="cellIs" dxfId="162" priority="165" operator="between">
      <formula>1</formula>
      <formula>100</formula>
    </cfRule>
  </conditionalFormatting>
  <conditionalFormatting sqref="W76:X76">
    <cfRule type="cellIs" dxfId="161" priority="164" operator="between">
      <formula>1</formula>
      <formula>100</formula>
    </cfRule>
  </conditionalFormatting>
  <conditionalFormatting sqref="AA76:AB76">
    <cfRule type="cellIs" dxfId="160" priority="163" operator="between">
      <formula>1</formula>
      <formula>100</formula>
    </cfRule>
  </conditionalFormatting>
  <conditionalFormatting sqref="AE76:AF76">
    <cfRule type="cellIs" dxfId="159" priority="162" operator="between">
      <formula>1</formula>
      <formula>100</formula>
    </cfRule>
  </conditionalFormatting>
  <conditionalFormatting sqref="T76:U76">
    <cfRule type="cellIs" dxfId="158" priority="161" operator="between">
      <formula>1</formula>
      <formula>100</formula>
    </cfRule>
  </conditionalFormatting>
  <conditionalFormatting sqref="X76">
    <cfRule type="cellIs" dxfId="157" priority="160" operator="between">
      <formula>1</formula>
      <formula>100</formula>
    </cfRule>
  </conditionalFormatting>
  <conditionalFormatting sqref="AB76">
    <cfRule type="cellIs" dxfId="156" priority="159" operator="between">
      <formula>1</formula>
      <formula>100</formula>
    </cfRule>
  </conditionalFormatting>
  <conditionalFormatting sqref="AF76">
    <cfRule type="cellIs" dxfId="155" priority="158" operator="between">
      <formula>1</formula>
      <formula>100</formula>
    </cfRule>
  </conditionalFormatting>
  <conditionalFormatting sqref="Y76">
    <cfRule type="cellIs" dxfId="154" priority="157" operator="between">
      <formula>1</formula>
      <formula>100</formula>
    </cfRule>
  </conditionalFormatting>
  <conditionalFormatting sqref="Y76">
    <cfRule type="cellIs" dxfId="153" priority="156" operator="between">
      <formula>1</formula>
      <formula>100</formula>
    </cfRule>
  </conditionalFormatting>
  <conditionalFormatting sqref="AC76">
    <cfRule type="cellIs" dxfId="152" priority="155" operator="between">
      <formula>1</formula>
      <formula>100</formula>
    </cfRule>
  </conditionalFormatting>
  <conditionalFormatting sqref="AC76">
    <cfRule type="cellIs" dxfId="151" priority="154" operator="between">
      <formula>1</formula>
      <formula>100</formula>
    </cfRule>
  </conditionalFormatting>
  <conditionalFormatting sqref="AG76">
    <cfRule type="cellIs" dxfId="150" priority="153" operator="between">
      <formula>1</formula>
      <formula>100</formula>
    </cfRule>
  </conditionalFormatting>
  <conditionalFormatting sqref="AG76">
    <cfRule type="cellIs" dxfId="149" priority="152" operator="between">
      <formula>1</formula>
      <formula>100</formula>
    </cfRule>
  </conditionalFormatting>
  <conditionalFormatting sqref="AH82">
    <cfRule type="cellIs" dxfId="148" priority="151" operator="between">
      <formula>1</formula>
      <formula>100</formula>
    </cfRule>
  </conditionalFormatting>
  <conditionalFormatting sqref="AJ82:AK82">
    <cfRule type="cellIs" dxfId="147" priority="150" operator="between">
      <formula>1</formula>
      <formula>100</formula>
    </cfRule>
  </conditionalFormatting>
  <conditionalFormatting sqref="AM82:AN82">
    <cfRule type="cellIs" dxfId="146" priority="149" operator="between">
      <formula>1</formula>
      <formula>100</formula>
    </cfRule>
  </conditionalFormatting>
  <conditionalFormatting sqref="AH82">
    <cfRule type="cellIs" dxfId="145" priority="148" operator="between">
      <formula>1</formula>
      <formula>100</formula>
    </cfRule>
  </conditionalFormatting>
  <conditionalFormatting sqref="AK82">
    <cfRule type="cellIs" dxfId="144" priority="147" operator="between">
      <formula>1</formula>
      <formula>100</formula>
    </cfRule>
  </conditionalFormatting>
  <conditionalFormatting sqref="AN82">
    <cfRule type="cellIs" dxfId="143" priority="146" operator="between">
      <formula>1</formula>
      <formula>100</formula>
    </cfRule>
  </conditionalFormatting>
  <conditionalFormatting sqref="S82:U82">
    <cfRule type="cellIs" dxfId="142" priority="145" operator="between">
      <formula>1</formula>
      <formula>100</formula>
    </cfRule>
  </conditionalFormatting>
  <conditionalFormatting sqref="W82:X82">
    <cfRule type="cellIs" dxfId="141" priority="144" operator="between">
      <formula>1</formula>
      <formula>100</formula>
    </cfRule>
  </conditionalFormatting>
  <conditionalFormatting sqref="AA82:AB82">
    <cfRule type="cellIs" dxfId="140" priority="143" operator="between">
      <formula>1</formula>
      <formula>100</formula>
    </cfRule>
  </conditionalFormatting>
  <conditionalFormatting sqref="AE82:AF82">
    <cfRule type="cellIs" dxfId="139" priority="142" operator="between">
      <formula>1</formula>
      <formula>100</formula>
    </cfRule>
  </conditionalFormatting>
  <conditionalFormatting sqref="T82:U82">
    <cfRule type="cellIs" dxfId="138" priority="141" operator="between">
      <formula>1</formula>
      <formula>100</formula>
    </cfRule>
  </conditionalFormatting>
  <conditionalFormatting sqref="X82">
    <cfRule type="cellIs" dxfId="137" priority="140" operator="between">
      <formula>1</formula>
      <formula>100</formula>
    </cfRule>
  </conditionalFormatting>
  <conditionalFormatting sqref="AB82">
    <cfRule type="cellIs" dxfId="136" priority="139" operator="between">
      <formula>1</formula>
      <formula>100</formula>
    </cfRule>
  </conditionalFormatting>
  <conditionalFormatting sqref="AF82">
    <cfRule type="cellIs" dxfId="135" priority="138" operator="between">
      <formula>1</formula>
      <formula>100</formula>
    </cfRule>
  </conditionalFormatting>
  <conditionalFormatting sqref="Y82">
    <cfRule type="cellIs" dxfId="134" priority="137" operator="between">
      <formula>1</formula>
      <formula>100</formula>
    </cfRule>
  </conditionalFormatting>
  <conditionalFormatting sqref="Y82">
    <cfRule type="cellIs" dxfId="133" priority="136" operator="between">
      <formula>1</formula>
      <formula>100</formula>
    </cfRule>
  </conditionalFormatting>
  <conditionalFormatting sqref="AC82">
    <cfRule type="cellIs" dxfId="132" priority="135" operator="between">
      <formula>1</formula>
      <formula>100</formula>
    </cfRule>
  </conditionalFormatting>
  <conditionalFormatting sqref="AC82">
    <cfRule type="cellIs" dxfId="131" priority="134" operator="between">
      <formula>1</formula>
      <formula>100</formula>
    </cfRule>
  </conditionalFormatting>
  <conditionalFormatting sqref="AG82">
    <cfRule type="cellIs" dxfId="130" priority="133" operator="between">
      <formula>1</formula>
      <formula>100</formula>
    </cfRule>
  </conditionalFormatting>
  <conditionalFormatting sqref="AG82">
    <cfRule type="cellIs" dxfId="129" priority="132" operator="between">
      <formula>1</formula>
      <formula>100</formula>
    </cfRule>
  </conditionalFormatting>
  <conditionalFormatting sqref="AH88">
    <cfRule type="cellIs" dxfId="128" priority="131" operator="between">
      <formula>1</formula>
      <formula>100</formula>
    </cfRule>
  </conditionalFormatting>
  <conditionalFormatting sqref="AJ88:AK88">
    <cfRule type="cellIs" dxfId="127" priority="130" operator="between">
      <formula>1</formula>
      <formula>100</formula>
    </cfRule>
  </conditionalFormatting>
  <conditionalFormatting sqref="AM88:AN88">
    <cfRule type="cellIs" dxfId="126" priority="129" operator="between">
      <formula>1</formula>
      <formula>100</formula>
    </cfRule>
  </conditionalFormatting>
  <conditionalFormatting sqref="AH88">
    <cfRule type="cellIs" dxfId="125" priority="128" operator="between">
      <formula>1</formula>
      <formula>100</formula>
    </cfRule>
  </conditionalFormatting>
  <conditionalFormatting sqref="AK88">
    <cfRule type="cellIs" dxfId="124" priority="127" operator="between">
      <formula>1</formula>
      <formula>100</formula>
    </cfRule>
  </conditionalFormatting>
  <conditionalFormatting sqref="AN88">
    <cfRule type="cellIs" dxfId="123" priority="126" operator="between">
      <formula>1</formula>
      <formula>100</formula>
    </cfRule>
  </conditionalFormatting>
  <conditionalFormatting sqref="S88:U88">
    <cfRule type="cellIs" dxfId="122" priority="125" operator="between">
      <formula>1</formula>
      <formula>100</formula>
    </cfRule>
  </conditionalFormatting>
  <conditionalFormatting sqref="W88:X88">
    <cfRule type="cellIs" dxfId="121" priority="124" operator="between">
      <formula>1</formula>
      <formula>100</formula>
    </cfRule>
  </conditionalFormatting>
  <conditionalFormatting sqref="AA88:AB88">
    <cfRule type="cellIs" dxfId="120" priority="123" operator="between">
      <formula>1</formula>
      <formula>100</formula>
    </cfRule>
  </conditionalFormatting>
  <conditionalFormatting sqref="AE88:AF88">
    <cfRule type="cellIs" dxfId="119" priority="122" operator="between">
      <formula>1</formula>
      <formula>100</formula>
    </cfRule>
  </conditionalFormatting>
  <conditionalFormatting sqref="T88:U88">
    <cfRule type="cellIs" dxfId="118" priority="121" operator="between">
      <formula>1</formula>
      <formula>100</formula>
    </cfRule>
  </conditionalFormatting>
  <conditionalFormatting sqref="X88">
    <cfRule type="cellIs" dxfId="117" priority="120" operator="between">
      <formula>1</formula>
      <formula>100</formula>
    </cfRule>
  </conditionalFormatting>
  <conditionalFormatting sqref="AB88">
    <cfRule type="cellIs" dxfId="116" priority="119" operator="between">
      <formula>1</formula>
      <formula>100</formula>
    </cfRule>
  </conditionalFormatting>
  <conditionalFormatting sqref="AF88">
    <cfRule type="cellIs" dxfId="115" priority="118" operator="between">
      <formula>1</formula>
      <formula>100</formula>
    </cfRule>
  </conditionalFormatting>
  <conditionalFormatting sqref="Y88">
    <cfRule type="cellIs" dxfId="114" priority="117" operator="between">
      <formula>1</formula>
      <formula>100</formula>
    </cfRule>
  </conditionalFormatting>
  <conditionalFormatting sqref="Y88">
    <cfRule type="cellIs" dxfId="113" priority="116" operator="between">
      <formula>1</formula>
      <formula>100</formula>
    </cfRule>
  </conditionalFormatting>
  <conditionalFormatting sqref="AC88">
    <cfRule type="cellIs" dxfId="112" priority="115" operator="between">
      <formula>1</formula>
      <formula>100</formula>
    </cfRule>
  </conditionalFormatting>
  <conditionalFormatting sqref="AC88">
    <cfRule type="cellIs" dxfId="111" priority="114" operator="between">
      <formula>1</formula>
      <formula>100</formula>
    </cfRule>
  </conditionalFormatting>
  <conditionalFormatting sqref="AG88">
    <cfRule type="cellIs" dxfId="110" priority="113" operator="between">
      <formula>1</formula>
      <formula>100</formula>
    </cfRule>
  </conditionalFormatting>
  <conditionalFormatting sqref="AG88">
    <cfRule type="cellIs" dxfId="109" priority="112" operator="between">
      <formula>1</formula>
      <formula>100</formula>
    </cfRule>
  </conditionalFormatting>
  <conditionalFormatting sqref="AH93">
    <cfRule type="cellIs" dxfId="108" priority="111" operator="between">
      <formula>1</formula>
      <formula>100</formula>
    </cfRule>
  </conditionalFormatting>
  <conditionalFormatting sqref="AJ93:AK93">
    <cfRule type="cellIs" dxfId="107" priority="110" operator="between">
      <formula>1</formula>
      <formula>100</formula>
    </cfRule>
  </conditionalFormatting>
  <conditionalFormatting sqref="AM93:AN93">
    <cfRule type="cellIs" dxfId="106" priority="109" operator="between">
      <formula>1</formula>
      <formula>100</formula>
    </cfRule>
  </conditionalFormatting>
  <conditionalFormatting sqref="AH93">
    <cfRule type="cellIs" dxfId="105" priority="108" operator="between">
      <formula>1</formula>
      <formula>100</formula>
    </cfRule>
  </conditionalFormatting>
  <conditionalFormatting sqref="AK93">
    <cfRule type="cellIs" dxfId="104" priority="107" operator="between">
      <formula>1</formula>
      <formula>100</formula>
    </cfRule>
  </conditionalFormatting>
  <conditionalFormatting sqref="AN93">
    <cfRule type="cellIs" dxfId="103" priority="106" operator="between">
      <formula>1</formula>
      <formula>100</formula>
    </cfRule>
  </conditionalFormatting>
  <conditionalFormatting sqref="S93:U93">
    <cfRule type="cellIs" dxfId="102" priority="105" operator="between">
      <formula>1</formula>
      <formula>100</formula>
    </cfRule>
  </conditionalFormatting>
  <conditionalFormatting sqref="W93:X93">
    <cfRule type="cellIs" dxfId="101" priority="104" operator="between">
      <formula>1</formula>
      <formula>100</formula>
    </cfRule>
  </conditionalFormatting>
  <conditionalFormatting sqref="AA93:AB93">
    <cfRule type="cellIs" dxfId="100" priority="103" operator="between">
      <formula>1</formula>
      <formula>100</formula>
    </cfRule>
  </conditionalFormatting>
  <conditionalFormatting sqref="AE93:AF93">
    <cfRule type="cellIs" dxfId="99" priority="102" operator="between">
      <formula>1</formula>
      <formula>100</formula>
    </cfRule>
  </conditionalFormatting>
  <conditionalFormatting sqref="T93:U93">
    <cfRule type="cellIs" dxfId="98" priority="101" operator="between">
      <formula>1</formula>
      <formula>100</formula>
    </cfRule>
  </conditionalFormatting>
  <conditionalFormatting sqref="X93">
    <cfRule type="cellIs" dxfId="97" priority="100" operator="between">
      <formula>1</formula>
      <formula>100</formula>
    </cfRule>
  </conditionalFormatting>
  <conditionalFormatting sqref="AB93">
    <cfRule type="cellIs" dxfId="96" priority="99" operator="between">
      <formula>1</formula>
      <formula>100</formula>
    </cfRule>
  </conditionalFormatting>
  <conditionalFormatting sqref="AF93">
    <cfRule type="cellIs" dxfId="95" priority="98" operator="between">
      <formula>1</formula>
      <formula>100</formula>
    </cfRule>
  </conditionalFormatting>
  <conditionalFormatting sqref="Y93">
    <cfRule type="cellIs" dxfId="94" priority="97" operator="between">
      <formula>1</formula>
      <formula>100</formula>
    </cfRule>
  </conditionalFormatting>
  <conditionalFormatting sqref="Y93">
    <cfRule type="cellIs" dxfId="93" priority="96" operator="between">
      <formula>1</formula>
      <formula>100</formula>
    </cfRule>
  </conditionalFormatting>
  <conditionalFormatting sqref="AC93">
    <cfRule type="cellIs" dxfId="92" priority="95" operator="between">
      <formula>1</formula>
      <formula>100</formula>
    </cfRule>
  </conditionalFormatting>
  <conditionalFormatting sqref="AC93">
    <cfRule type="cellIs" dxfId="91" priority="94" operator="between">
      <formula>1</formula>
      <formula>100</formula>
    </cfRule>
  </conditionalFormatting>
  <conditionalFormatting sqref="AG93">
    <cfRule type="cellIs" dxfId="90" priority="93" operator="between">
      <formula>1</formula>
      <formula>100</formula>
    </cfRule>
  </conditionalFormatting>
  <conditionalFormatting sqref="AG93">
    <cfRule type="cellIs" dxfId="89" priority="92" operator="between">
      <formula>1</formula>
      <formula>100</formula>
    </cfRule>
  </conditionalFormatting>
  <conditionalFormatting sqref="AH98">
    <cfRule type="cellIs" dxfId="88" priority="91" operator="between">
      <formula>1</formula>
      <formula>100</formula>
    </cfRule>
  </conditionalFormatting>
  <conditionalFormatting sqref="AJ98:AK98">
    <cfRule type="cellIs" dxfId="87" priority="90" operator="between">
      <formula>1</formula>
      <formula>100</formula>
    </cfRule>
  </conditionalFormatting>
  <conditionalFormatting sqref="AM98:AN98">
    <cfRule type="cellIs" dxfId="86" priority="89" operator="between">
      <formula>1</formula>
      <formula>100</formula>
    </cfRule>
  </conditionalFormatting>
  <conditionalFormatting sqref="AH98">
    <cfRule type="cellIs" dxfId="85" priority="88" operator="between">
      <formula>1</formula>
      <formula>100</formula>
    </cfRule>
  </conditionalFormatting>
  <conditionalFormatting sqref="AK98">
    <cfRule type="cellIs" dxfId="84" priority="87" operator="between">
      <formula>1</formula>
      <formula>100</formula>
    </cfRule>
  </conditionalFormatting>
  <conditionalFormatting sqref="AN98">
    <cfRule type="cellIs" dxfId="83" priority="86" operator="between">
      <formula>1</formula>
      <formula>100</formula>
    </cfRule>
  </conditionalFormatting>
  <conditionalFormatting sqref="S98:U98">
    <cfRule type="cellIs" dxfId="82" priority="85" operator="between">
      <formula>1</formula>
      <formula>100</formula>
    </cfRule>
  </conditionalFormatting>
  <conditionalFormatting sqref="W98:X98">
    <cfRule type="cellIs" dxfId="81" priority="84" operator="between">
      <formula>1</formula>
      <formula>100</formula>
    </cfRule>
  </conditionalFormatting>
  <conditionalFormatting sqref="AA98:AB98">
    <cfRule type="cellIs" dxfId="80" priority="83" operator="between">
      <formula>1</formula>
      <formula>100</formula>
    </cfRule>
  </conditionalFormatting>
  <conditionalFormatting sqref="AE98:AF98">
    <cfRule type="cellIs" dxfId="79" priority="82" operator="between">
      <formula>1</formula>
      <formula>100</formula>
    </cfRule>
  </conditionalFormatting>
  <conditionalFormatting sqref="T98:U98">
    <cfRule type="cellIs" dxfId="78" priority="81" operator="between">
      <formula>1</formula>
      <formula>100</formula>
    </cfRule>
  </conditionalFormatting>
  <conditionalFormatting sqref="X98">
    <cfRule type="cellIs" dxfId="77" priority="80" operator="between">
      <formula>1</formula>
      <formula>100</formula>
    </cfRule>
  </conditionalFormatting>
  <conditionalFormatting sqref="AB98">
    <cfRule type="cellIs" dxfId="76" priority="79" operator="between">
      <formula>1</formula>
      <formula>100</formula>
    </cfRule>
  </conditionalFormatting>
  <conditionalFormatting sqref="AF98">
    <cfRule type="cellIs" dxfId="75" priority="78" operator="between">
      <formula>1</formula>
      <formula>100</formula>
    </cfRule>
  </conditionalFormatting>
  <conditionalFormatting sqref="Y98">
    <cfRule type="cellIs" dxfId="74" priority="77" operator="between">
      <formula>1</formula>
      <formula>100</formula>
    </cfRule>
  </conditionalFormatting>
  <conditionalFormatting sqref="Y98">
    <cfRule type="cellIs" dxfId="73" priority="76" operator="between">
      <formula>1</formula>
      <formula>100</formula>
    </cfRule>
  </conditionalFormatting>
  <conditionalFormatting sqref="AC98">
    <cfRule type="cellIs" dxfId="72" priority="75" operator="between">
      <formula>1</formula>
      <formula>100</formula>
    </cfRule>
  </conditionalFormatting>
  <conditionalFormatting sqref="AC98">
    <cfRule type="cellIs" dxfId="71" priority="74" operator="between">
      <formula>1</formula>
      <formula>100</formula>
    </cfRule>
  </conditionalFormatting>
  <conditionalFormatting sqref="AG98">
    <cfRule type="cellIs" dxfId="70" priority="73" operator="between">
      <formula>1</formula>
      <formula>100</formula>
    </cfRule>
  </conditionalFormatting>
  <conditionalFormatting sqref="AG98">
    <cfRule type="cellIs" dxfId="69" priority="72" operator="between">
      <formula>1</formula>
      <formula>100</formula>
    </cfRule>
  </conditionalFormatting>
  <conditionalFormatting sqref="AH102">
    <cfRule type="cellIs" dxfId="68" priority="71" operator="between">
      <formula>1</formula>
      <formula>100</formula>
    </cfRule>
  </conditionalFormatting>
  <conditionalFormatting sqref="AJ102:AK102">
    <cfRule type="cellIs" dxfId="67" priority="70" operator="between">
      <formula>1</formula>
      <formula>100</formula>
    </cfRule>
  </conditionalFormatting>
  <conditionalFormatting sqref="AM102:AN102">
    <cfRule type="cellIs" dxfId="66" priority="69" operator="between">
      <formula>1</formula>
      <formula>100</formula>
    </cfRule>
  </conditionalFormatting>
  <conditionalFormatting sqref="AH102">
    <cfRule type="cellIs" dxfId="65" priority="68" operator="between">
      <formula>1</formula>
      <formula>100</formula>
    </cfRule>
  </conditionalFormatting>
  <conditionalFormatting sqref="AK102">
    <cfRule type="cellIs" dxfId="64" priority="67" operator="between">
      <formula>1</formula>
      <formula>100</formula>
    </cfRule>
  </conditionalFormatting>
  <conditionalFormatting sqref="AN102">
    <cfRule type="cellIs" dxfId="63" priority="66" operator="between">
      <formula>1</formula>
      <formula>100</formula>
    </cfRule>
  </conditionalFormatting>
  <conditionalFormatting sqref="S102:U102">
    <cfRule type="cellIs" dxfId="62" priority="65" operator="between">
      <formula>1</formula>
      <formula>100</formula>
    </cfRule>
  </conditionalFormatting>
  <conditionalFormatting sqref="W102:X102">
    <cfRule type="cellIs" dxfId="61" priority="64" operator="between">
      <formula>1</formula>
      <formula>100</formula>
    </cfRule>
  </conditionalFormatting>
  <conditionalFormatting sqref="AA102:AB102">
    <cfRule type="cellIs" dxfId="60" priority="63" operator="between">
      <formula>1</formula>
      <formula>100</formula>
    </cfRule>
  </conditionalFormatting>
  <conditionalFormatting sqref="AE102:AF102">
    <cfRule type="cellIs" dxfId="59" priority="62" operator="between">
      <formula>1</formula>
      <formula>100</formula>
    </cfRule>
  </conditionalFormatting>
  <conditionalFormatting sqref="T102:U102">
    <cfRule type="cellIs" dxfId="58" priority="61" operator="between">
      <formula>1</formula>
      <formula>100</formula>
    </cfRule>
  </conditionalFormatting>
  <conditionalFormatting sqref="X102">
    <cfRule type="cellIs" dxfId="57" priority="60" operator="between">
      <formula>1</formula>
      <formula>100</formula>
    </cfRule>
  </conditionalFormatting>
  <conditionalFormatting sqref="AB102">
    <cfRule type="cellIs" dxfId="56" priority="59" operator="between">
      <formula>1</formula>
      <formula>100</formula>
    </cfRule>
  </conditionalFormatting>
  <conditionalFormatting sqref="AF102">
    <cfRule type="cellIs" dxfId="55" priority="58" operator="between">
      <formula>1</formula>
      <formula>100</formula>
    </cfRule>
  </conditionalFormatting>
  <conditionalFormatting sqref="Y102">
    <cfRule type="cellIs" dxfId="54" priority="57" operator="between">
      <formula>1</formula>
      <formula>100</formula>
    </cfRule>
  </conditionalFormatting>
  <conditionalFormatting sqref="Y102">
    <cfRule type="cellIs" dxfId="53" priority="56" operator="between">
      <formula>1</formula>
      <formula>100</formula>
    </cfRule>
  </conditionalFormatting>
  <conditionalFormatting sqref="AC102">
    <cfRule type="cellIs" dxfId="52" priority="55" operator="between">
      <formula>1</formula>
      <formula>100</formula>
    </cfRule>
  </conditionalFormatting>
  <conditionalFormatting sqref="AC102">
    <cfRule type="cellIs" dxfId="51" priority="54" operator="between">
      <formula>1</formula>
      <formula>100</formula>
    </cfRule>
  </conditionalFormatting>
  <conditionalFormatting sqref="AG102">
    <cfRule type="cellIs" dxfId="50" priority="53" operator="between">
      <formula>1</formula>
      <formula>100</formula>
    </cfRule>
  </conditionalFormatting>
  <conditionalFormatting sqref="AG102">
    <cfRule type="cellIs" dxfId="49" priority="52" operator="between">
      <formula>1</formula>
      <formula>100</formula>
    </cfRule>
  </conditionalFormatting>
  <conditionalFormatting sqref="AH107">
    <cfRule type="cellIs" dxfId="48" priority="51" operator="between">
      <formula>1</formula>
      <formula>100</formula>
    </cfRule>
  </conditionalFormatting>
  <conditionalFormatting sqref="AJ107:AK107">
    <cfRule type="cellIs" dxfId="47" priority="50" operator="between">
      <formula>1</formula>
      <formula>100</formula>
    </cfRule>
  </conditionalFormatting>
  <conditionalFormatting sqref="AM107:AN107">
    <cfRule type="cellIs" dxfId="46" priority="49" operator="between">
      <formula>1</formula>
      <formula>100</formula>
    </cfRule>
  </conditionalFormatting>
  <conditionalFormatting sqref="AH107">
    <cfRule type="cellIs" dxfId="45" priority="48" operator="between">
      <formula>1</formula>
      <formula>100</formula>
    </cfRule>
  </conditionalFormatting>
  <conditionalFormatting sqref="AK107">
    <cfRule type="cellIs" dxfId="44" priority="47" operator="between">
      <formula>1</formula>
      <formula>100</formula>
    </cfRule>
  </conditionalFormatting>
  <conditionalFormatting sqref="AN107">
    <cfRule type="cellIs" dxfId="43" priority="46" operator="between">
      <formula>1</formula>
      <formula>100</formula>
    </cfRule>
  </conditionalFormatting>
  <conditionalFormatting sqref="S107:U107">
    <cfRule type="cellIs" dxfId="42" priority="45" operator="between">
      <formula>1</formula>
      <formula>100</formula>
    </cfRule>
  </conditionalFormatting>
  <conditionalFormatting sqref="W107:X107">
    <cfRule type="cellIs" dxfId="41" priority="44" operator="between">
      <formula>1</formula>
      <formula>100</formula>
    </cfRule>
  </conditionalFormatting>
  <conditionalFormatting sqref="AA107:AB107">
    <cfRule type="cellIs" dxfId="40" priority="43" operator="between">
      <formula>1</formula>
      <formula>100</formula>
    </cfRule>
  </conditionalFormatting>
  <conditionalFormatting sqref="AE107:AF107">
    <cfRule type="cellIs" dxfId="39" priority="42" operator="between">
      <formula>1</formula>
      <formula>100</formula>
    </cfRule>
  </conditionalFormatting>
  <conditionalFormatting sqref="T107:U107">
    <cfRule type="cellIs" dxfId="38" priority="41" operator="between">
      <formula>1</formula>
      <formula>100</formula>
    </cfRule>
  </conditionalFormatting>
  <conditionalFormatting sqref="X107">
    <cfRule type="cellIs" dxfId="37" priority="40" operator="between">
      <formula>1</formula>
      <formula>100</formula>
    </cfRule>
  </conditionalFormatting>
  <conditionalFormatting sqref="AB107">
    <cfRule type="cellIs" dxfId="36" priority="39" operator="between">
      <formula>1</formula>
      <formula>100</formula>
    </cfRule>
  </conditionalFormatting>
  <conditionalFormatting sqref="AF107">
    <cfRule type="cellIs" dxfId="35" priority="38" operator="between">
      <formula>1</formula>
      <formula>100</formula>
    </cfRule>
  </conditionalFormatting>
  <conditionalFormatting sqref="Y107">
    <cfRule type="cellIs" dxfId="34" priority="37" operator="between">
      <formula>1</formula>
      <formula>100</formula>
    </cfRule>
  </conditionalFormatting>
  <conditionalFormatting sqref="Y107">
    <cfRule type="cellIs" dxfId="33" priority="36" operator="between">
      <formula>1</formula>
      <formula>100</formula>
    </cfRule>
  </conditionalFormatting>
  <conditionalFormatting sqref="AC107">
    <cfRule type="cellIs" dxfId="32" priority="35" operator="between">
      <formula>1</formula>
      <formula>100</formula>
    </cfRule>
  </conditionalFormatting>
  <conditionalFormatting sqref="AC107">
    <cfRule type="cellIs" dxfId="31" priority="34" operator="between">
      <formula>1</formula>
      <formula>100</formula>
    </cfRule>
  </conditionalFormatting>
  <conditionalFormatting sqref="AG107">
    <cfRule type="cellIs" dxfId="30" priority="33" operator="between">
      <formula>1</formula>
      <formula>100</formula>
    </cfRule>
  </conditionalFormatting>
  <conditionalFormatting sqref="AG107">
    <cfRule type="cellIs" dxfId="29" priority="32" operator="between">
      <formula>1</formula>
      <formula>100</formula>
    </cfRule>
  </conditionalFormatting>
  <conditionalFormatting sqref="AH110">
    <cfRule type="cellIs" dxfId="28" priority="31" operator="between">
      <formula>1</formula>
      <formula>100</formula>
    </cfRule>
  </conditionalFormatting>
  <conditionalFormatting sqref="AJ110:AK110">
    <cfRule type="cellIs" dxfId="27" priority="30" operator="between">
      <formula>1</formula>
      <formula>100</formula>
    </cfRule>
  </conditionalFormatting>
  <conditionalFormatting sqref="AM110:AN110">
    <cfRule type="cellIs" dxfId="26" priority="29" operator="between">
      <formula>1</formula>
      <formula>100</formula>
    </cfRule>
  </conditionalFormatting>
  <conditionalFormatting sqref="AH110">
    <cfRule type="cellIs" dxfId="25" priority="28" operator="between">
      <formula>1</formula>
      <formula>100</formula>
    </cfRule>
  </conditionalFormatting>
  <conditionalFormatting sqref="AK110">
    <cfRule type="cellIs" dxfId="24" priority="27" operator="between">
      <formula>1</formula>
      <formula>100</formula>
    </cfRule>
  </conditionalFormatting>
  <conditionalFormatting sqref="AN110">
    <cfRule type="cellIs" dxfId="23" priority="26" operator="between">
      <formula>1</formula>
      <formula>100</formula>
    </cfRule>
  </conditionalFormatting>
  <conditionalFormatting sqref="S110:U110">
    <cfRule type="cellIs" dxfId="22" priority="25" operator="between">
      <formula>1</formula>
      <formula>100</formula>
    </cfRule>
  </conditionalFormatting>
  <conditionalFormatting sqref="W110:X110">
    <cfRule type="cellIs" dxfId="21" priority="24" operator="between">
      <formula>1</formula>
      <formula>100</formula>
    </cfRule>
  </conditionalFormatting>
  <conditionalFormatting sqref="AA110:AB110">
    <cfRule type="cellIs" dxfId="20" priority="23" operator="between">
      <formula>1</formula>
      <formula>100</formula>
    </cfRule>
  </conditionalFormatting>
  <conditionalFormatting sqref="AE110:AF110">
    <cfRule type="cellIs" dxfId="19" priority="22" operator="between">
      <formula>1</formula>
      <formula>100</formula>
    </cfRule>
  </conditionalFormatting>
  <conditionalFormatting sqref="T110:U110">
    <cfRule type="cellIs" dxfId="18" priority="21" operator="between">
      <formula>1</formula>
      <formula>100</formula>
    </cfRule>
  </conditionalFormatting>
  <conditionalFormatting sqref="X110">
    <cfRule type="cellIs" dxfId="17" priority="20" operator="between">
      <formula>1</formula>
      <formula>100</formula>
    </cfRule>
  </conditionalFormatting>
  <conditionalFormatting sqref="AB110">
    <cfRule type="cellIs" dxfId="16" priority="19" operator="between">
      <formula>1</formula>
      <formula>100</formula>
    </cfRule>
  </conditionalFormatting>
  <conditionalFormatting sqref="AF110">
    <cfRule type="cellIs" dxfId="15" priority="18" operator="between">
      <formula>1</formula>
      <formula>100</formula>
    </cfRule>
  </conditionalFormatting>
  <conditionalFormatting sqref="Y110">
    <cfRule type="cellIs" dxfId="14" priority="17" operator="between">
      <formula>1</formula>
      <formula>100</formula>
    </cfRule>
  </conditionalFormatting>
  <conditionalFormatting sqref="Y110">
    <cfRule type="cellIs" dxfId="13" priority="16" operator="between">
      <formula>1</formula>
      <formula>100</formula>
    </cfRule>
  </conditionalFormatting>
  <conditionalFormatting sqref="AC110">
    <cfRule type="cellIs" dxfId="12" priority="15" operator="between">
      <formula>1</formula>
      <formula>100</formula>
    </cfRule>
  </conditionalFormatting>
  <conditionalFormatting sqref="AC110">
    <cfRule type="cellIs" dxfId="11" priority="14" operator="between">
      <formula>1</formula>
      <formula>100</formula>
    </cfRule>
  </conditionalFormatting>
  <conditionalFormatting sqref="AG110">
    <cfRule type="cellIs" dxfId="10" priority="13" operator="between">
      <formula>1</formula>
      <formula>100</formula>
    </cfRule>
  </conditionalFormatting>
  <conditionalFormatting sqref="AG110">
    <cfRule type="cellIs" dxfId="9" priority="12" operator="between">
      <formula>1</formula>
      <formula>100</formula>
    </cfRule>
  </conditionalFormatting>
  <conditionalFormatting sqref="AW7:AW119">
    <cfRule type="cellIs" dxfId="8" priority="11" operator="between">
      <formula>1</formula>
      <formula>100</formula>
    </cfRule>
  </conditionalFormatting>
  <conditionalFormatting sqref="AZ7:AZ119 BC7:BC119 BF7:BF119">
    <cfRule type="cellIs" dxfId="7" priority="10" operator="between">
      <formula>1</formula>
      <formula>100</formula>
    </cfRule>
  </conditionalFormatting>
  <conditionalFormatting sqref="AP7:AP111">
    <cfRule type="cellIs" dxfId="6" priority="6" operator="equal">
      <formula>0</formula>
    </cfRule>
  </conditionalFormatting>
  <conditionalFormatting sqref="AP113:AP119">
    <cfRule type="cellIs" dxfId="5" priority="5" operator="equal">
      <formula>0</formula>
    </cfRule>
  </conditionalFormatting>
  <conditionalFormatting sqref="AX7:AX119 BA7:BA119 BD7:BD119 BG7:BG119">
    <cfRule type="cellIs" dxfId="4" priority="4" operator="between">
      <formula>1</formula>
      <formula>100</formula>
    </cfRule>
  </conditionalFormatting>
  <pageMargins left="0.62992125984251968" right="0.35433070866141736" top="0.70866141732283472" bottom="0.70866141732283472" header="0.31496062992125984" footer="0.31496062992125984"/>
  <pageSetup paperSize="8" scale="19" fitToHeight="0" orientation="landscape" r:id="rId1"/>
  <headerFooter>
    <oddFooter>&amp;C&amp;48&amp;P - &amp;N&amp;R&amp;48 19/06/2020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658"/>
  <sheetViews>
    <sheetView zoomScale="85" zoomScaleNormal="85" workbookViewId="0">
      <selection activeCell="B13" sqref="B13"/>
    </sheetView>
  </sheetViews>
  <sheetFormatPr defaultRowHeight="15"/>
  <cols>
    <col min="1" max="1" width="24.28515625" style="219" bestFit="1" customWidth="1"/>
    <col min="2" max="2" width="8.28515625" style="219" bestFit="1" customWidth="1"/>
    <col min="3" max="3" width="13.28515625" style="219" bestFit="1" customWidth="1"/>
    <col min="4" max="4" width="19.7109375" style="219" bestFit="1" customWidth="1"/>
    <col min="5" max="5" width="28.140625" style="219" bestFit="1" customWidth="1"/>
    <col min="6" max="6" width="36.42578125" style="219" bestFit="1" customWidth="1"/>
    <col min="7" max="7" width="66.28515625" style="219" bestFit="1" customWidth="1"/>
    <col min="8" max="8" width="71.85546875" style="219" bestFit="1" customWidth="1"/>
    <col min="9" max="9" width="18.140625" style="219" bestFit="1" customWidth="1"/>
    <col min="10" max="10" width="19.42578125" style="219" bestFit="1" customWidth="1"/>
    <col min="11" max="11" width="25.85546875" style="219" bestFit="1" customWidth="1"/>
    <col min="12" max="12" width="10.5703125" style="219" bestFit="1" customWidth="1"/>
    <col min="13" max="13" width="13.85546875" style="219" bestFit="1" customWidth="1"/>
    <col min="14" max="14" width="60" style="219" bestFit="1" customWidth="1"/>
    <col min="15" max="15" width="22.28515625" style="219" bestFit="1" customWidth="1"/>
    <col min="16" max="16" width="27.42578125" style="219" bestFit="1" customWidth="1"/>
    <col min="17" max="17" width="18.28515625" style="219" bestFit="1" customWidth="1"/>
    <col min="18" max="18" width="19.7109375" style="219" bestFit="1" customWidth="1"/>
    <col min="19" max="19" width="24.7109375" style="219" bestFit="1" customWidth="1"/>
    <col min="20" max="20" width="22.5703125" style="219" bestFit="1" customWidth="1"/>
    <col min="21" max="22" width="24" style="219" bestFit="1" customWidth="1"/>
    <col min="23" max="23" width="16.140625" style="219" bestFit="1" customWidth="1"/>
    <col min="24" max="24" width="16.85546875" style="219" bestFit="1" customWidth="1"/>
    <col min="25" max="25" width="22.5703125" style="219" bestFit="1" customWidth="1"/>
    <col min="26" max="256" width="9.140625" style="219"/>
    <col min="257" max="257" width="24.28515625" style="219" bestFit="1" customWidth="1"/>
    <col min="258" max="258" width="8.28515625" style="219" bestFit="1" customWidth="1"/>
    <col min="259" max="259" width="13.28515625" style="219" bestFit="1" customWidth="1"/>
    <col min="260" max="260" width="19.7109375" style="219" bestFit="1" customWidth="1"/>
    <col min="261" max="261" width="28.140625" style="219" bestFit="1" customWidth="1"/>
    <col min="262" max="262" width="36.42578125" style="219" bestFit="1" customWidth="1"/>
    <col min="263" max="263" width="66.28515625" style="219" bestFit="1" customWidth="1"/>
    <col min="264" max="264" width="71.85546875" style="219" bestFit="1" customWidth="1"/>
    <col min="265" max="265" width="18.140625" style="219" bestFit="1" customWidth="1"/>
    <col min="266" max="266" width="19.42578125" style="219" bestFit="1" customWidth="1"/>
    <col min="267" max="267" width="25.85546875" style="219" bestFit="1" customWidth="1"/>
    <col min="268" max="268" width="10.5703125" style="219" bestFit="1" customWidth="1"/>
    <col min="269" max="269" width="13.85546875" style="219" bestFit="1" customWidth="1"/>
    <col min="270" max="270" width="60" style="219" bestFit="1" customWidth="1"/>
    <col min="271" max="271" width="22.28515625" style="219" bestFit="1" customWidth="1"/>
    <col min="272" max="272" width="27.42578125" style="219" bestFit="1" customWidth="1"/>
    <col min="273" max="273" width="18.28515625" style="219" bestFit="1" customWidth="1"/>
    <col min="274" max="274" width="19.7109375" style="219" bestFit="1" customWidth="1"/>
    <col min="275" max="275" width="24.7109375" style="219" bestFit="1" customWidth="1"/>
    <col min="276" max="276" width="22.5703125" style="219" bestFit="1" customWidth="1"/>
    <col min="277" max="278" width="24" style="219" bestFit="1" customWidth="1"/>
    <col min="279" max="279" width="16.140625" style="219" bestFit="1" customWidth="1"/>
    <col min="280" max="280" width="16.85546875" style="219" bestFit="1" customWidth="1"/>
    <col min="281" max="281" width="22.5703125" style="219" bestFit="1" customWidth="1"/>
    <col min="282" max="512" width="9.140625" style="219"/>
    <col min="513" max="513" width="24.28515625" style="219" bestFit="1" customWidth="1"/>
    <col min="514" max="514" width="8.28515625" style="219" bestFit="1" customWidth="1"/>
    <col min="515" max="515" width="13.28515625" style="219" bestFit="1" customWidth="1"/>
    <col min="516" max="516" width="19.7109375" style="219" bestFit="1" customWidth="1"/>
    <col min="517" max="517" width="28.140625" style="219" bestFit="1" customWidth="1"/>
    <col min="518" max="518" width="36.42578125" style="219" bestFit="1" customWidth="1"/>
    <col min="519" max="519" width="66.28515625" style="219" bestFit="1" customWidth="1"/>
    <col min="520" max="520" width="71.85546875" style="219" bestFit="1" customWidth="1"/>
    <col min="521" max="521" width="18.140625" style="219" bestFit="1" customWidth="1"/>
    <col min="522" max="522" width="19.42578125" style="219" bestFit="1" customWidth="1"/>
    <col min="523" max="523" width="25.85546875" style="219" bestFit="1" customWidth="1"/>
    <col min="524" max="524" width="10.5703125" style="219" bestFit="1" customWidth="1"/>
    <col min="525" max="525" width="13.85546875" style="219" bestFit="1" customWidth="1"/>
    <col min="526" max="526" width="60" style="219" bestFit="1" customWidth="1"/>
    <col min="527" max="527" width="22.28515625" style="219" bestFit="1" customWidth="1"/>
    <col min="528" max="528" width="27.42578125" style="219" bestFit="1" customWidth="1"/>
    <col min="529" max="529" width="18.28515625" style="219" bestFit="1" customWidth="1"/>
    <col min="530" max="530" width="19.7109375" style="219" bestFit="1" customWidth="1"/>
    <col min="531" max="531" width="24.7109375" style="219" bestFit="1" customWidth="1"/>
    <col min="532" max="532" width="22.5703125" style="219" bestFit="1" customWidth="1"/>
    <col min="533" max="534" width="24" style="219" bestFit="1" customWidth="1"/>
    <col min="535" max="535" width="16.140625" style="219" bestFit="1" customWidth="1"/>
    <col min="536" max="536" width="16.85546875" style="219" bestFit="1" customWidth="1"/>
    <col min="537" max="537" width="22.5703125" style="219" bestFit="1" customWidth="1"/>
    <col min="538" max="768" width="9.140625" style="219"/>
    <col min="769" max="769" width="24.28515625" style="219" bestFit="1" customWidth="1"/>
    <col min="770" max="770" width="8.28515625" style="219" bestFit="1" customWidth="1"/>
    <col min="771" max="771" width="13.28515625" style="219" bestFit="1" customWidth="1"/>
    <col min="772" max="772" width="19.7109375" style="219" bestFit="1" customWidth="1"/>
    <col min="773" max="773" width="28.140625" style="219" bestFit="1" customWidth="1"/>
    <col min="774" max="774" width="36.42578125" style="219" bestFit="1" customWidth="1"/>
    <col min="775" max="775" width="66.28515625" style="219" bestFit="1" customWidth="1"/>
    <col min="776" max="776" width="71.85546875" style="219" bestFit="1" customWidth="1"/>
    <col min="777" max="777" width="18.140625" style="219" bestFit="1" customWidth="1"/>
    <col min="778" max="778" width="19.42578125" style="219" bestFit="1" customWidth="1"/>
    <col min="779" max="779" width="25.85546875" style="219" bestFit="1" customWidth="1"/>
    <col min="780" max="780" width="10.5703125" style="219" bestFit="1" customWidth="1"/>
    <col min="781" max="781" width="13.85546875" style="219" bestFit="1" customWidth="1"/>
    <col min="782" max="782" width="60" style="219" bestFit="1" customWidth="1"/>
    <col min="783" max="783" width="22.28515625" style="219" bestFit="1" customWidth="1"/>
    <col min="784" max="784" width="27.42578125" style="219" bestFit="1" customWidth="1"/>
    <col min="785" max="785" width="18.28515625" style="219" bestFit="1" customWidth="1"/>
    <col min="786" max="786" width="19.7109375" style="219" bestFit="1" customWidth="1"/>
    <col min="787" max="787" width="24.7109375" style="219" bestFit="1" customWidth="1"/>
    <col min="788" max="788" width="22.5703125" style="219" bestFit="1" customWidth="1"/>
    <col min="789" max="790" width="24" style="219" bestFit="1" customWidth="1"/>
    <col min="791" max="791" width="16.140625" style="219" bestFit="1" customWidth="1"/>
    <col min="792" max="792" width="16.85546875" style="219" bestFit="1" customWidth="1"/>
    <col min="793" max="793" width="22.5703125" style="219" bestFit="1" customWidth="1"/>
    <col min="794" max="1024" width="9.140625" style="219"/>
    <col min="1025" max="1025" width="24.28515625" style="219" bestFit="1" customWidth="1"/>
    <col min="1026" max="1026" width="8.28515625" style="219" bestFit="1" customWidth="1"/>
    <col min="1027" max="1027" width="13.28515625" style="219" bestFit="1" customWidth="1"/>
    <col min="1028" max="1028" width="19.7109375" style="219" bestFit="1" customWidth="1"/>
    <col min="1029" max="1029" width="28.140625" style="219" bestFit="1" customWidth="1"/>
    <col min="1030" max="1030" width="36.42578125" style="219" bestFit="1" customWidth="1"/>
    <col min="1031" max="1031" width="66.28515625" style="219" bestFit="1" customWidth="1"/>
    <col min="1032" max="1032" width="71.85546875" style="219" bestFit="1" customWidth="1"/>
    <col min="1033" max="1033" width="18.140625" style="219" bestFit="1" customWidth="1"/>
    <col min="1034" max="1034" width="19.42578125" style="219" bestFit="1" customWidth="1"/>
    <col min="1035" max="1035" width="25.85546875" style="219" bestFit="1" customWidth="1"/>
    <col min="1036" max="1036" width="10.5703125" style="219" bestFit="1" customWidth="1"/>
    <col min="1037" max="1037" width="13.85546875" style="219" bestFit="1" customWidth="1"/>
    <col min="1038" max="1038" width="60" style="219" bestFit="1" customWidth="1"/>
    <col min="1039" max="1039" width="22.28515625" style="219" bestFit="1" customWidth="1"/>
    <col min="1040" max="1040" width="27.42578125" style="219" bestFit="1" customWidth="1"/>
    <col min="1041" max="1041" width="18.28515625" style="219" bestFit="1" customWidth="1"/>
    <col min="1042" max="1042" width="19.7109375" style="219" bestFit="1" customWidth="1"/>
    <col min="1043" max="1043" width="24.7109375" style="219" bestFit="1" customWidth="1"/>
    <col min="1044" max="1044" width="22.5703125" style="219" bestFit="1" customWidth="1"/>
    <col min="1045" max="1046" width="24" style="219" bestFit="1" customWidth="1"/>
    <col min="1047" max="1047" width="16.140625" style="219" bestFit="1" customWidth="1"/>
    <col min="1048" max="1048" width="16.85546875" style="219" bestFit="1" customWidth="1"/>
    <col min="1049" max="1049" width="22.5703125" style="219" bestFit="1" customWidth="1"/>
    <col min="1050" max="1280" width="9.140625" style="219"/>
    <col min="1281" max="1281" width="24.28515625" style="219" bestFit="1" customWidth="1"/>
    <col min="1282" max="1282" width="8.28515625" style="219" bestFit="1" customWidth="1"/>
    <col min="1283" max="1283" width="13.28515625" style="219" bestFit="1" customWidth="1"/>
    <col min="1284" max="1284" width="19.7109375" style="219" bestFit="1" customWidth="1"/>
    <col min="1285" max="1285" width="28.140625" style="219" bestFit="1" customWidth="1"/>
    <col min="1286" max="1286" width="36.42578125" style="219" bestFit="1" customWidth="1"/>
    <col min="1287" max="1287" width="66.28515625" style="219" bestFit="1" customWidth="1"/>
    <col min="1288" max="1288" width="71.85546875" style="219" bestFit="1" customWidth="1"/>
    <col min="1289" max="1289" width="18.140625" style="219" bestFit="1" customWidth="1"/>
    <col min="1290" max="1290" width="19.42578125" style="219" bestFit="1" customWidth="1"/>
    <col min="1291" max="1291" width="25.85546875" style="219" bestFit="1" customWidth="1"/>
    <col min="1292" max="1292" width="10.5703125" style="219" bestFit="1" customWidth="1"/>
    <col min="1293" max="1293" width="13.85546875" style="219" bestFit="1" customWidth="1"/>
    <col min="1294" max="1294" width="60" style="219" bestFit="1" customWidth="1"/>
    <col min="1295" max="1295" width="22.28515625" style="219" bestFit="1" customWidth="1"/>
    <col min="1296" max="1296" width="27.42578125" style="219" bestFit="1" customWidth="1"/>
    <col min="1297" max="1297" width="18.28515625" style="219" bestFit="1" customWidth="1"/>
    <col min="1298" max="1298" width="19.7109375" style="219" bestFit="1" customWidth="1"/>
    <col min="1299" max="1299" width="24.7109375" style="219" bestFit="1" customWidth="1"/>
    <col min="1300" max="1300" width="22.5703125" style="219" bestFit="1" customWidth="1"/>
    <col min="1301" max="1302" width="24" style="219" bestFit="1" customWidth="1"/>
    <col min="1303" max="1303" width="16.140625" style="219" bestFit="1" customWidth="1"/>
    <col min="1304" max="1304" width="16.85546875" style="219" bestFit="1" customWidth="1"/>
    <col min="1305" max="1305" width="22.5703125" style="219" bestFit="1" customWidth="1"/>
    <col min="1306" max="1536" width="9.140625" style="219"/>
    <col min="1537" max="1537" width="24.28515625" style="219" bestFit="1" customWidth="1"/>
    <col min="1538" max="1538" width="8.28515625" style="219" bestFit="1" customWidth="1"/>
    <col min="1539" max="1539" width="13.28515625" style="219" bestFit="1" customWidth="1"/>
    <col min="1540" max="1540" width="19.7109375" style="219" bestFit="1" customWidth="1"/>
    <col min="1541" max="1541" width="28.140625" style="219" bestFit="1" customWidth="1"/>
    <col min="1542" max="1542" width="36.42578125" style="219" bestFit="1" customWidth="1"/>
    <col min="1543" max="1543" width="66.28515625" style="219" bestFit="1" customWidth="1"/>
    <col min="1544" max="1544" width="71.85546875" style="219" bestFit="1" customWidth="1"/>
    <col min="1545" max="1545" width="18.140625" style="219" bestFit="1" customWidth="1"/>
    <col min="1546" max="1546" width="19.42578125" style="219" bestFit="1" customWidth="1"/>
    <col min="1547" max="1547" width="25.85546875" style="219" bestFit="1" customWidth="1"/>
    <col min="1548" max="1548" width="10.5703125" style="219" bestFit="1" customWidth="1"/>
    <col min="1549" max="1549" width="13.85546875" style="219" bestFit="1" customWidth="1"/>
    <col min="1550" max="1550" width="60" style="219" bestFit="1" customWidth="1"/>
    <col min="1551" max="1551" width="22.28515625" style="219" bestFit="1" customWidth="1"/>
    <col min="1552" max="1552" width="27.42578125" style="219" bestFit="1" customWidth="1"/>
    <col min="1553" max="1553" width="18.28515625" style="219" bestFit="1" customWidth="1"/>
    <col min="1554" max="1554" width="19.7109375" style="219" bestFit="1" customWidth="1"/>
    <col min="1555" max="1555" width="24.7109375" style="219" bestFit="1" customWidth="1"/>
    <col min="1556" max="1556" width="22.5703125" style="219" bestFit="1" customWidth="1"/>
    <col min="1557" max="1558" width="24" style="219" bestFit="1" customWidth="1"/>
    <col min="1559" max="1559" width="16.140625" style="219" bestFit="1" customWidth="1"/>
    <col min="1560" max="1560" width="16.85546875" style="219" bestFit="1" customWidth="1"/>
    <col min="1561" max="1561" width="22.5703125" style="219" bestFit="1" customWidth="1"/>
    <col min="1562" max="1792" width="9.140625" style="219"/>
    <col min="1793" max="1793" width="24.28515625" style="219" bestFit="1" customWidth="1"/>
    <col min="1794" max="1794" width="8.28515625" style="219" bestFit="1" customWidth="1"/>
    <col min="1795" max="1795" width="13.28515625" style="219" bestFit="1" customWidth="1"/>
    <col min="1796" max="1796" width="19.7109375" style="219" bestFit="1" customWidth="1"/>
    <col min="1797" max="1797" width="28.140625" style="219" bestFit="1" customWidth="1"/>
    <col min="1798" max="1798" width="36.42578125" style="219" bestFit="1" customWidth="1"/>
    <col min="1799" max="1799" width="66.28515625" style="219" bestFit="1" customWidth="1"/>
    <col min="1800" max="1800" width="71.85546875" style="219" bestFit="1" customWidth="1"/>
    <col min="1801" max="1801" width="18.140625" style="219" bestFit="1" customWidth="1"/>
    <col min="1802" max="1802" width="19.42578125" style="219" bestFit="1" customWidth="1"/>
    <col min="1803" max="1803" width="25.85546875" style="219" bestFit="1" customWidth="1"/>
    <col min="1804" max="1804" width="10.5703125" style="219" bestFit="1" customWidth="1"/>
    <col min="1805" max="1805" width="13.85546875" style="219" bestFit="1" customWidth="1"/>
    <col min="1806" max="1806" width="60" style="219" bestFit="1" customWidth="1"/>
    <col min="1807" max="1807" width="22.28515625" style="219" bestFit="1" customWidth="1"/>
    <col min="1808" max="1808" width="27.42578125" style="219" bestFit="1" customWidth="1"/>
    <col min="1809" max="1809" width="18.28515625" style="219" bestFit="1" customWidth="1"/>
    <col min="1810" max="1810" width="19.7109375" style="219" bestFit="1" customWidth="1"/>
    <col min="1811" max="1811" width="24.7109375" style="219" bestFit="1" customWidth="1"/>
    <col min="1812" max="1812" width="22.5703125" style="219" bestFit="1" customWidth="1"/>
    <col min="1813" max="1814" width="24" style="219" bestFit="1" customWidth="1"/>
    <col min="1815" max="1815" width="16.140625" style="219" bestFit="1" customWidth="1"/>
    <col min="1816" max="1816" width="16.85546875" style="219" bestFit="1" customWidth="1"/>
    <col min="1817" max="1817" width="22.5703125" style="219" bestFit="1" customWidth="1"/>
    <col min="1818" max="2048" width="9.140625" style="219"/>
    <col min="2049" max="2049" width="24.28515625" style="219" bestFit="1" customWidth="1"/>
    <col min="2050" max="2050" width="8.28515625" style="219" bestFit="1" customWidth="1"/>
    <col min="2051" max="2051" width="13.28515625" style="219" bestFit="1" customWidth="1"/>
    <col min="2052" max="2052" width="19.7109375" style="219" bestFit="1" customWidth="1"/>
    <col min="2053" max="2053" width="28.140625" style="219" bestFit="1" customWidth="1"/>
    <col min="2054" max="2054" width="36.42578125" style="219" bestFit="1" customWidth="1"/>
    <col min="2055" max="2055" width="66.28515625" style="219" bestFit="1" customWidth="1"/>
    <col min="2056" max="2056" width="71.85546875" style="219" bestFit="1" customWidth="1"/>
    <col min="2057" max="2057" width="18.140625" style="219" bestFit="1" customWidth="1"/>
    <col min="2058" max="2058" width="19.42578125" style="219" bestFit="1" customWidth="1"/>
    <col min="2059" max="2059" width="25.85546875" style="219" bestFit="1" customWidth="1"/>
    <col min="2060" max="2060" width="10.5703125" style="219" bestFit="1" customWidth="1"/>
    <col min="2061" max="2061" width="13.85546875" style="219" bestFit="1" customWidth="1"/>
    <col min="2062" max="2062" width="60" style="219" bestFit="1" customWidth="1"/>
    <col min="2063" max="2063" width="22.28515625" style="219" bestFit="1" customWidth="1"/>
    <col min="2064" max="2064" width="27.42578125" style="219" bestFit="1" customWidth="1"/>
    <col min="2065" max="2065" width="18.28515625" style="219" bestFit="1" customWidth="1"/>
    <col min="2066" max="2066" width="19.7109375" style="219" bestFit="1" customWidth="1"/>
    <col min="2067" max="2067" width="24.7109375" style="219" bestFit="1" customWidth="1"/>
    <col min="2068" max="2068" width="22.5703125" style="219" bestFit="1" customWidth="1"/>
    <col min="2069" max="2070" width="24" style="219" bestFit="1" customWidth="1"/>
    <col min="2071" max="2071" width="16.140625" style="219" bestFit="1" customWidth="1"/>
    <col min="2072" max="2072" width="16.85546875" style="219" bestFit="1" customWidth="1"/>
    <col min="2073" max="2073" width="22.5703125" style="219" bestFit="1" customWidth="1"/>
    <col min="2074" max="2304" width="9.140625" style="219"/>
    <col min="2305" max="2305" width="24.28515625" style="219" bestFit="1" customWidth="1"/>
    <col min="2306" max="2306" width="8.28515625" style="219" bestFit="1" customWidth="1"/>
    <col min="2307" max="2307" width="13.28515625" style="219" bestFit="1" customWidth="1"/>
    <col min="2308" max="2308" width="19.7109375" style="219" bestFit="1" customWidth="1"/>
    <col min="2309" max="2309" width="28.140625" style="219" bestFit="1" customWidth="1"/>
    <col min="2310" max="2310" width="36.42578125" style="219" bestFit="1" customWidth="1"/>
    <col min="2311" max="2311" width="66.28515625" style="219" bestFit="1" customWidth="1"/>
    <col min="2312" max="2312" width="71.85546875" style="219" bestFit="1" customWidth="1"/>
    <col min="2313" max="2313" width="18.140625" style="219" bestFit="1" customWidth="1"/>
    <col min="2314" max="2314" width="19.42578125" style="219" bestFit="1" customWidth="1"/>
    <col min="2315" max="2315" width="25.85546875" style="219" bestFit="1" customWidth="1"/>
    <col min="2316" max="2316" width="10.5703125" style="219" bestFit="1" customWidth="1"/>
    <col min="2317" max="2317" width="13.85546875" style="219" bestFit="1" customWidth="1"/>
    <col min="2318" max="2318" width="60" style="219" bestFit="1" customWidth="1"/>
    <col min="2319" max="2319" width="22.28515625" style="219" bestFit="1" customWidth="1"/>
    <col min="2320" max="2320" width="27.42578125" style="219" bestFit="1" customWidth="1"/>
    <col min="2321" max="2321" width="18.28515625" style="219" bestFit="1" customWidth="1"/>
    <col min="2322" max="2322" width="19.7109375" style="219" bestFit="1" customWidth="1"/>
    <col min="2323" max="2323" width="24.7109375" style="219" bestFit="1" customWidth="1"/>
    <col min="2324" max="2324" width="22.5703125" style="219" bestFit="1" customWidth="1"/>
    <col min="2325" max="2326" width="24" style="219" bestFit="1" customWidth="1"/>
    <col min="2327" max="2327" width="16.140625" style="219" bestFit="1" customWidth="1"/>
    <col min="2328" max="2328" width="16.85546875" style="219" bestFit="1" customWidth="1"/>
    <col min="2329" max="2329" width="22.5703125" style="219" bestFit="1" customWidth="1"/>
    <col min="2330" max="2560" width="9.140625" style="219"/>
    <col min="2561" max="2561" width="24.28515625" style="219" bestFit="1" customWidth="1"/>
    <col min="2562" max="2562" width="8.28515625" style="219" bestFit="1" customWidth="1"/>
    <col min="2563" max="2563" width="13.28515625" style="219" bestFit="1" customWidth="1"/>
    <col min="2564" max="2564" width="19.7109375" style="219" bestFit="1" customWidth="1"/>
    <col min="2565" max="2565" width="28.140625" style="219" bestFit="1" customWidth="1"/>
    <col min="2566" max="2566" width="36.42578125" style="219" bestFit="1" customWidth="1"/>
    <col min="2567" max="2567" width="66.28515625" style="219" bestFit="1" customWidth="1"/>
    <col min="2568" max="2568" width="71.85546875" style="219" bestFit="1" customWidth="1"/>
    <col min="2569" max="2569" width="18.140625" style="219" bestFit="1" customWidth="1"/>
    <col min="2570" max="2570" width="19.42578125" style="219" bestFit="1" customWidth="1"/>
    <col min="2571" max="2571" width="25.85546875" style="219" bestFit="1" customWidth="1"/>
    <col min="2572" max="2572" width="10.5703125" style="219" bestFit="1" customWidth="1"/>
    <col min="2573" max="2573" width="13.85546875" style="219" bestFit="1" customWidth="1"/>
    <col min="2574" max="2574" width="60" style="219" bestFit="1" customWidth="1"/>
    <col min="2575" max="2575" width="22.28515625" style="219" bestFit="1" customWidth="1"/>
    <col min="2576" max="2576" width="27.42578125" style="219" bestFit="1" customWidth="1"/>
    <col min="2577" max="2577" width="18.28515625" style="219" bestFit="1" customWidth="1"/>
    <col min="2578" max="2578" width="19.7109375" style="219" bestFit="1" customWidth="1"/>
    <col min="2579" max="2579" width="24.7109375" style="219" bestFit="1" customWidth="1"/>
    <col min="2580" max="2580" width="22.5703125" style="219" bestFit="1" customWidth="1"/>
    <col min="2581" max="2582" width="24" style="219" bestFit="1" customWidth="1"/>
    <col min="2583" max="2583" width="16.140625" style="219" bestFit="1" customWidth="1"/>
    <col min="2584" max="2584" width="16.85546875" style="219" bestFit="1" customWidth="1"/>
    <col min="2585" max="2585" width="22.5703125" style="219" bestFit="1" customWidth="1"/>
    <col min="2586" max="2816" width="9.140625" style="219"/>
    <col min="2817" max="2817" width="24.28515625" style="219" bestFit="1" customWidth="1"/>
    <col min="2818" max="2818" width="8.28515625" style="219" bestFit="1" customWidth="1"/>
    <col min="2819" max="2819" width="13.28515625" style="219" bestFit="1" customWidth="1"/>
    <col min="2820" max="2820" width="19.7109375" style="219" bestFit="1" customWidth="1"/>
    <col min="2821" max="2821" width="28.140625" style="219" bestFit="1" customWidth="1"/>
    <col min="2822" max="2822" width="36.42578125" style="219" bestFit="1" customWidth="1"/>
    <col min="2823" max="2823" width="66.28515625" style="219" bestFit="1" customWidth="1"/>
    <col min="2824" max="2824" width="71.85546875" style="219" bestFit="1" customWidth="1"/>
    <col min="2825" max="2825" width="18.140625" style="219" bestFit="1" customWidth="1"/>
    <col min="2826" max="2826" width="19.42578125" style="219" bestFit="1" customWidth="1"/>
    <col min="2827" max="2827" width="25.85546875" style="219" bestFit="1" customWidth="1"/>
    <col min="2828" max="2828" width="10.5703125" style="219" bestFit="1" customWidth="1"/>
    <col min="2829" max="2829" width="13.85546875" style="219" bestFit="1" customWidth="1"/>
    <col min="2830" max="2830" width="60" style="219" bestFit="1" customWidth="1"/>
    <col min="2831" max="2831" width="22.28515625" style="219" bestFit="1" customWidth="1"/>
    <col min="2832" max="2832" width="27.42578125" style="219" bestFit="1" customWidth="1"/>
    <col min="2833" max="2833" width="18.28515625" style="219" bestFit="1" customWidth="1"/>
    <col min="2834" max="2834" width="19.7109375" style="219" bestFit="1" customWidth="1"/>
    <col min="2835" max="2835" width="24.7109375" style="219" bestFit="1" customWidth="1"/>
    <col min="2836" max="2836" width="22.5703125" style="219" bestFit="1" customWidth="1"/>
    <col min="2837" max="2838" width="24" style="219" bestFit="1" customWidth="1"/>
    <col min="2839" max="2839" width="16.140625" style="219" bestFit="1" customWidth="1"/>
    <col min="2840" max="2840" width="16.85546875" style="219" bestFit="1" customWidth="1"/>
    <col min="2841" max="2841" width="22.5703125" style="219" bestFit="1" customWidth="1"/>
    <col min="2842" max="3072" width="9.140625" style="219"/>
    <col min="3073" max="3073" width="24.28515625" style="219" bestFit="1" customWidth="1"/>
    <col min="3074" max="3074" width="8.28515625" style="219" bestFit="1" customWidth="1"/>
    <col min="3075" max="3075" width="13.28515625" style="219" bestFit="1" customWidth="1"/>
    <col min="3076" max="3076" width="19.7109375" style="219" bestFit="1" customWidth="1"/>
    <col min="3077" max="3077" width="28.140625" style="219" bestFit="1" customWidth="1"/>
    <col min="3078" max="3078" width="36.42578125" style="219" bestFit="1" customWidth="1"/>
    <col min="3079" max="3079" width="66.28515625" style="219" bestFit="1" customWidth="1"/>
    <col min="3080" max="3080" width="71.85546875" style="219" bestFit="1" customWidth="1"/>
    <col min="3081" max="3081" width="18.140625" style="219" bestFit="1" customWidth="1"/>
    <col min="3082" max="3082" width="19.42578125" style="219" bestFit="1" customWidth="1"/>
    <col min="3083" max="3083" width="25.85546875" style="219" bestFit="1" customWidth="1"/>
    <col min="3084" max="3084" width="10.5703125" style="219" bestFit="1" customWidth="1"/>
    <col min="3085" max="3085" width="13.85546875" style="219" bestFit="1" customWidth="1"/>
    <col min="3086" max="3086" width="60" style="219" bestFit="1" customWidth="1"/>
    <col min="3087" max="3087" width="22.28515625" style="219" bestFit="1" customWidth="1"/>
    <col min="3088" max="3088" width="27.42578125" style="219" bestFit="1" customWidth="1"/>
    <col min="3089" max="3089" width="18.28515625" style="219" bestFit="1" customWidth="1"/>
    <col min="3090" max="3090" width="19.7109375" style="219" bestFit="1" customWidth="1"/>
    <col min="3091" max="3091" width="24.7109375" style="219" bestFit="1" customWidth="1"/>
    <col min="3092" max="3092" width="22.5703125" style="219" bestFit="1" customWidth="1"/>
    <col min="3093" max="3094" width="24" style="219" bestFit="1" customWidth="1"/>
    <col min="3095" max="3095" width="16.140625" style="219" bestFit="1" customWidth="1"/>
    <col min="3096" max="3096" width="16.85546875" style="219" bestFit="1" customWidth="1"/>
    <col min="3097" max="3097" width="22.5703125" style="219" bestFit="1" customWidth="1"/>
    <col min="3098" max="3328" width="9.140625" style="219"/>
    <col min="3329" max="3329" width="24.28515625" style="219" bestFit="1" customWidth="1"/>
    <col min="3330" max="3330" width="8.28515625" style="219" bestFit="1" customWidth="1"/>
    <col min="3331" max="3331" width="13.28515625" style="219" bestFit="1" customWidth="1"/>
    <col min="3332" max="3332" width="19.7109375" style="219" bestFit="1" customWidth="1"/>
    <col min="3333" max="3333" width="28.140625" style="219" bestFit="1" customWidth="1"/>
    <col min="3334" max="3334" width="36.42578125" style="219" bestFit="1" customWidth="1"/>
    <col min="3335" max="3335" width="66.28515625" style="219" bestFit="1" customWidth="1"/>
    <col min="3336" max="3336" width="71.85546875" style="219" bestFit="1" customWidth="1"/>
    <col min="3337" max="3337" width="18.140625" style="219" bestFit="1" customWidth="1"/>
    <col min="3338" max="3338" width="19.42578125" style="219" bestFit="1" customWidth="1"/>
    <col min="3339" max="3339" width="25.85546875" style="219" bestFit="1" customWidth="1"/>
    <col min="3340" max="3340" width="10.5703125" style="219" bestFit="1" customWidth="1"/>
    <col min="3341" max="3341" width="13.85546875" style="219" bestFit="1" customWidth="1"/>
    <col min="3342" max="3342" width="60" style="219" bestFit="1" customWidth="1"/>
    <col min="3343" max="3343" width="22.28515625" style="219" bestFit="1" customWidth="1"/>
    <col min="3344" max="3344" width="27.42578125" style="219" bestFit="1" customWidth="1"/>
    <col min="3345" max="3345" width="18.28515625" style="219" bestFit="1" customWidth="1"/>
    <col min="3346" max="3346" width="19.7109375" style="219" bestFit="1" customWidth="1"/>
    <col min="3347" max="3347" width="24.7109375" style="219" bestFit="1" customWidth="1"/>
    <col min="3348" max="3348" width="22.5703125" style="219" bestFit="1" customWidth="1"/>
    <col min="3349" max="3350" width="24" style="219" bestFit="1" customWidth="1"/>
    <col min="3351" max="3351" width="16.140625" style="219" bestFit="1" customWidth="1"/>
    <col min="3352" max="3352" width="16.85546875" style="219" bestFit="1" customWidth="1"/>
    <col min="3353" max="3353" width="22.5703125" style="219" bestFit="1" customWidth="1"/>
    <col min="3354" max="3584" width="9.140625" style="219"/>
    <col min="3585" max="3585" width="24.28515625" style="219" bestFit="1" customWidth="1"/>
    <col min="3586" max="3586" width="8.28515625" style="219" bestFit="1" customWidth="1"/>
    <col min="3587" max="3587" width="13.28515625" style="219" bestFit="1" customWidth="1"/>
    <col min="3588" max="3588" width="19.7109375" style="219" bestFit="1" customWidth="1"/>
    <col min="3589" max="3589" width="28.140625" style="219" bestFit="1" customWidth="1"/>
    <col min="3590" max="3590" width="36.42578125" style="219" bestFit="1" customWidth="1"/>
    <col min="3591" max="3591" width="66.28515625" style="219" bestFit="1" customWidth="1"/>
    <col min="3592" max="3592" width="71.85546875" style="219" bestFit="1" customWidth="1"/>
    <col min="3593" max="3593" width="18.140625" style="219" bestFit="1" customWidth="1"/>
    <col min="3594" max="3594" width="19.42578125" style="219" bestFit="1" customWidth="1"/>
    <col min="3595" max="3595" width="25.85546875" style="219" bestFit="1" customWidth="1"/>
    <col min="3596" max="3596" width="10.5703125" style="219" bestFit="1" customWidth="1"/>
    <col min="3597" max="3597" width="13.85546875" style="219" bestFit="1" customWidth="1"/>
    <col min="3598" max="3598" width="60" style="219" bestFit="1" customWidth="1"/>
    <col min="3599" max="3599" width="22.28515625" style="219" bestFit="1" customWidth="1"/>
    <col min="3600" max="3600" width="27.42578125" style="219" bestFit="1" customWidth="1"/>
    <col min="3601" max="3601" width="18.28515625" style="219" bestFit="1" customWidth="1"/>
    <col min="3602" max="3602" width="19.7109375" style="219" bestFit="1" customWidth="1"/>
    <col min="3603" max="3603" width="24.7109375" style="219" bestFit="1" customWidth="1"/>
    <col min="3604" max="3604" width="22.5703125" style="219" bestFit="1" customWidth="1"/>
    <col min="3605" max="3606" width="24" style="219" bestFit="1" customWidth="1"/>
    <col min="3607" max="3607" width="16.140625" style="219" bestFit="1" customWidth="1"/>
    <col min="3608" max="3608" width="16.85546875" style="219" bestFit="1" customWidth="1"/>
    <col min="3609" max="3609" width="22.5703125" style="219" bestFit="1" customWidth="1"/>
    <col min="3610" max="3840" width="9.140625" style="219"/>
    <col min="3841" max="3841" width="24.28515625" style="219" bestFit="1" customWidth="1"/>
    <col min="3842" max="3842" width="8.28515625" style="219" bestFit="1" customWidth="1"/>
    <col min="3843" max="3843" width="13.28515625" style="219" bestFit="1" customWidth="1"/>
    <col min="3844" max="3844" width="19.7109375" style="219" bestFit="1" customWidth="1"/>
    <col min="3845" max="3845" width="28.140625" style="219" bestFit="1" customWidth="1"/>
    <col min="3846" max="3846" width="36.42578125" style="219" bestFit="1" customWidth="1"/>
    <col min="3847" max="3847" width="66.28515625" style="219" bestFit="1" customWidth="1"/>
    <col min="3848" max="3848" width="71.85546875" style="219" bestFit="1" customWidth="1"/>
    <col min="3849" max="3849" width="18.140625" style="219" bestFit="1" customWidth="1"/>
    <col min="3850" max="3850" width="19.42578125" style="219" bestFit="1" customWidth="1"/>
    <col min="3851" max="3851" width="25.85546875" style="219" bestFit="1" customWidth="1"/>
    <col min="3852" max="3852" width="10.5703125" style="219" bestFit="1" customWidth="1"/>
    <col min="3853" max="3853" width="13.85546875" style="219" bestFit="1" customWidth="1"/>
    <col min="3854" max="3854" width="60" style="219" bestFit="1" customWidth="1"/>
    <col min="3855" max="3855" width="22.28515625" style="219" bestFit="1" customWidth="1"/>
    <col min="3856" max="3856" width="27.42578125" style="219" bestFit="1" customWidth="1"/>
    <col min="3857" max="3857" width="18.28515625" style="219" bestFit="1" customWidth="1"/>
    <col min="3858" max="3858" width="19.7109375" style="219" bestFit="1" customWidth="1"/>
    <col min="3859" max="3859" width="24.7109375" style="219" bestFit="1" customWidth="1"/>
    <col min="3860" max="3860" width="22.5703125" style="219" bestFit="1" customWidth="1"/>
    <col min="3861" max="3862" width="24" style="219" bestFit="1" customWidth="1"/>
    <col min="3863" max="3863" width="16.140625" style="219" bestFit="1" customWidth="1"/>
    <col min="3864" max="3864" width="16.85546875" style="219" bestFit="1" customWidth="1"/>
    <col min="3865" max="3865" width="22.5703125" style="219" bestFit="1" customWidth="1"/>
    <col min="3866" max="4096" width="9.140625" style="219"/>
    <col min="4097" max="4097" width="24.28515625" style="219" bestFit="1" customWidth="1"/>
    <col min="4098" max="4098" width="8.28515625" style="219" bestFit="1" customWidth="1"/>
    <col min="4099" max="4099" width="13.28515625" style="219" bestFit="1" customWidth="1"/>
    <col min="4100" max="4100" width="19.7109375" style="219" bestFit="1" customWidth="1"/>
    <col min="4101" max="4101" width="28.140625" style="219" bestFit="1" customWidth="1"/>
    <col min="4102" max="4102" width="36.42578125" style="219" bestFit="1" customWidth="1"/>
    <col min="4103" max="4103" width="66.28515625" style="219" bestFit="1" customWidth="1"/>
    <col min="4104" max="4104" width="71.85546875" style="219" bestFit="1" customWidth="1"/>
    <col min="4105" max="4105" width="18.140625" style="219" bestFit="1" customWidth="1"/>
    <col min="4106" max="4106" width="19.42578125" style="219" bestFit="1" customWidth="1"/>
    <col min="4107" max="4107" width="25.85546875" style="219" bestFit="1" customWidth="1"/>
    <col min="4108" max="4108" width="10.5703125" style="219" bestFit="1" customWidth="1"/>
    <col min="4109" max="4109" width="13.85546875" style="219" bestFit="1" customWidth="1"/>
    <col min="4110" max="4110" width="60" style="219" bestFit="1" customWidth="1"/>
    <col min="4111" max="4111" width="22.28515625" style="219" bestFit="1" customWidth="1"/>
    <col min="4112" max="4112" width="27.42578125" style="219" bestFit="1" customWidth="1"/>
    <col min="4113" max="4113" width="18.28515625" style="219" bestFit="1" customWidth="1"/>
    <col min="4114" max="4114" width="19.7109375" style="219" bestFit="1" customWidth="1"/>
    <col min="4115" max="4115" width="24.7109375" style="219" bestFit="1" customWidth="1"/>
    <col min="4116" max="4116" width="22.5703125" style="219" bestFit="1" customWidth="1"/>
    <col min="4117" max="4118" width="24" style="219" bestFit="1" customWidth="1"/>
    <col min="4119" max="4119" width="16.140625" style="219" bestFit="1" customWidth="1"/>
    <col min="4120" max="4120" width="16.85546875" style="219" bestFit="1" customWidth="1"/>
    <col min="4121" max="4121" width="22.5703125" style="219" bestFit="1" customWidth="1"/>
    <col min="4122" max="4352" width="9.140625" style="219"/>
    <col min="4353" max="4353" width="24.28515625" style="219" bestFit="1" customWidth="1"/>
    <col min="4354" max="4354" width="8.28515625" style="219" bestFit="1" customWidth="1"/>
    <col min="4355" max="4355" width="13.28515625" style="219" bestFit="1" customWidth="1"/>
    <col min="4356" max="4356" width="19.7109375" style="219" bestFit="1" customWidth="1"/>
    <col min="4357" max="4357" width="28.140625" style="219" bestFit="1" customWidth="1"/>
    <col min="4358" max="4358" width="36.42578125" style="219" bestFit="1" customWidth="1"/>
    <col min="4359" max="4359" width="66.28515625" style="219" bestFit="1" customWidth="1"/>
    <col min="4360" max="4360" width="71.85546875" style="219" bestFit="1" customWidth="1"/>
    <col min="4361" max="4361" width="18.140625" style="219" bestFit="1" customWidth="1"/>
    <col min="4362" max="4362" width="19.42578125" style="219" bestFit="1" customWidth="1"/>
    <col min="4363" max="4363" width="25.85546875" style="219" bestFit="1" customWidth="1"/>
    <col min="4364" max="4364" width="10.5703125" style="219" bestFit="1" customWidth="1"/>
    <col min="4365" max="4365" width="13.85546875" style="219" bestFit="1" customWidth="1"/>
    <col min="4366" max="4366" width="60" style="219" bestFit="1" customWidth="1"/>
    <col min="4367" max="4367" width="22.28515625" style="219" bestFit="1" customWidth="1"/>
    <col min="4368" max="4368" width="27.42578125" style="219" bestFit="1" customWidth="1"/>
    <col min="4369" max="4369" width="18.28515625" style="219" bestFit="1" customWidth="1"/>
    <col min="4370" max="4370" width="19.7109375" style="219" bestFit="1" customWidth="1"/>
    <col min="4371" max="4371" width="24.7109375" style="219" bestFit="1" customWidth="1"/>
    <col min="4372" max="4372" width="22.5703125" style="219" bestFit="1" customWidth="1"/>
    <col min="4373" max="4374" width="24" style="219" bestFit="1" customWidth="1"/>
    <col min="4375" max="4375" width="16.140625" style="219" bestFit="1" customWidth="1"/>
    <col min="4376" max="4376" width="16.85546875" style="219" bestFit="1" customWidth="1"/>
    <col min="4377" max="4377" width="22.5703125" style="219" bestFit="1" customWidth="1"/>
    <col min="4378" max="4608" width="9.140625" style="219"/>
    <col min="4609" max="4609" width="24.28515625" style="219" bestFit="1" customWidth="1"/>
    <col min="4610" max="4610" width="8.28515625" style="219" bestFit="1" customWidth="1"/>
    <col min="4611" max="4611" width="13.28515625" style="219" bestFit="1" customWidth="1"/>
    <col min="4612" max="4612" width="19.7109375" style="219" bestFit="1" customWidth="1"/>
    <col min="4613" max="4613" width="28.140625" style="219" bestFit="1" customWidth="1"/>
    <col min="4614" max="4614" width="36.42578125" style="219" bestFit="1" customWidth="1"/>
    <col min="4615" max="4615" width="66.28515625" style="219" bestFit="1" customWidth="1"/>
    <col min="4616" max="4616" width="71.85546875" style="219" bestFit="1" customWidth="1"/>
    <col min="4617" max="4617" width="18.140625" style="219" bestFit="1" customWidth="1"/>
    <col min="4618" max="4618" width="19.42578125" style="219" bestFit="1" customWidth="1"/>
    <col min="4619" max="4619" width="25.85546875" style="219" bestFit="1" customWidth="1"/>
    <col min="4620" max="4620" width="10.5703125" style="219" bestFit="1" customWidth="1"/>
    <col min="4621" max="4621" width="13.85546875" style="219" bestFit="1" customWidth="1"/>
    <col min="4622" max="4622" width="60" style="219" bestFit="1" customWidth="1"/>
    <col min="4623" max="4623" width="22.28515625" style="219" bestFit="1" customWidth="1"/>
    <col min="4624" max="4624" width="27.42578125" style="219" bestFit="1" customWidth="1"/>
    <col min="4625" max="4625" width="18.28515625" style="219" bestFit="1" customWidth="1"/>
    <col min="4626" max="4626" width="19.7109375" style="219" bestFit="1" customWidth="1"/>
    <col min="4627" max="4627" width="24.7109375" style="219" bestFit="1" customWidth="1"/>
    <col min="4628" max="4628" width="22.5703125" style="219" bestFit="1" customWidth="1"/>
    <col min="4629" max="4630" width="24" style="219" bestFit="1" customWidth="1"/>
    <col min="4631" max="4631" width="16.140625" style="219" bestFit="1" customWidth="1"/>
    <col min="4632" max="4632" width="16.85546875" style="219" bestFit="1" customWidth="1"/>
    <col min="4633" max="4633" width="22.5703125" style="219" bestFit="1" customWidth="1"/>
    <col min="4634" max="4864" width="9.140625" style="219"/>
    <col min="4865" max="4865" width="24.28515625" style="219" bestFit="1" customWidth="1"/>
    <col min="4866" max="4866" width="8.28515625" style="219" bestFit="1" customWidth="1"/>
    <col min="4867" max="4867" width="13.28515625" style="219" bestFit="1" customWidth="1"/>
    <col min="4868" max="4868" width="19.7109375" style="219" bestFit="1" customWidth="1"/>
    <col min="4869" max="4869" width="28.140625" style="219" bestFit="1" customWidth="1"/>
    <col min="4870" max="4870" width="36.42578125" style="219" bestFit="1" customWidth="1"/>
    <col min="4871" max="4871" width="66.28515625" style="219" bestFit="1" customWidth="1"/>
    <col min="4872" max="4872" width="71.85546875" style="219" bestFit="1" customWidth="1"/>
    <col min="4873" max="4873" width="18.140625" style="219" bestFit="1" customWidth="1"/>
    <col min="4874" max="4874" width="19.42578125" style="219" bestFit="1" customWidth="1"/>
    <col min="4875" max="4875" width="25.85546875" style="219" bestFit="1" customWidth="1"/>
    <col min="4876" max="4876" width="10.5703125" style="219" bestFit="1" customWidth="1"/>
    <col min="4877" max="4877" width="13.85546875" style="219" bestFit="1" customWidth="1"/>
    <col min="4878" max="4878" width="60" style="219" bestFit="1" customWidth="1"/>
    <col min="4879" max="4879" width="22.28515625" style="219" bestFit="1" customWidth="1"/>
    <col min="4880" max="4880" width="27.42578125" style="219" bestFit="1" customWidth="1"/>
    <col min="4881" max="4881" width="18.28515625" style="219" bestFit="1" customWidth="1"/>
    <col min="4882" max="4882" width="19.7109375" style="219" bestFit="1" customWidth="1"/>
    <col min="4883" max="4883" width="24.7109375" style="219" bestFit="1" customWidth="1"/>
    <col min="4884" max="4884" width="22.5703125" style="219" bestFit="1" customWidth="1"/>
    <col min="4885" max="4886" width="24" style="219" bestFit="1" customWidth="1"/>
    <col min="4887" max="4887" width="16.140625" style="219" bestFit="1" customWidth="1"/>
    <col min="4888" max="4888" width="16.85546875" style="219" bestFit="1" customWidth="1"/>
    <col min="4889" max="4889" width="22.5703125" style="219" bestFit="1" customWidth="1"/>
    <col min="4890" max="5120" width="9.140625" style="219"/>
    <col min="5121" max="5121" width="24.28515625" style="219" bestFit="1" customWidth="1"/>
    <col min="5122" max="5122" width="8.28515625" style="219" bestFit="1" customWidth="1"/>
    <col min="5123" max="5123" width="13.28515625" style="219" bestFit="1" customWidth="1"/>
    <col min="5124" max="5124" width="19.7109375" style="219" bestFit="1" customWidth="1"/>
    <col min="5125" max="5125" width="28.140625" style="219" bestFit="1" customWidth="1"/>
    <col min="5126" max="5126" width="36.42578125" style="219" bestFit="1" customWidth="1"/>
    <col min="5127" max="5127" width="66.28515625" style="219" bestFit="1" customWidth="1"/>
    <col min="5128" max="5128" width="71.85546875" style="219" bestFit="1" customWidth="1"/>
    <col min="5129" max="5129" width="18.140625" style="219" bestFit="1" customWidth="1"/>
    <col min="5130" max="5130" width="19.42578125" style="219" bestFit="1" customWidth="1"/>
    <col min="5131" max="5131" width="25.85546875" style="219" bestFit="1" customWidth="1"/>
    <col min="5132" max="5132" width="10.5703125" style="219" bestFit="1" customWidth="1"/>
    <col min="5133" max="5133" width="13.85546875" style="219" bestFit="1" customWidth="1"/>
    <col min="5134" max="5134" width="60" style="219" bestFit="1" customWidth="1"/>
    <col min="5135" max="5135" width="22.28515625" style="219" bestFit="1" customWidth="1"/>
    <col min="5136" max="5136" width="27.42578125" style="219" bestFit="1" customWidth="1"/>
    <col min="5137" max="5137" width="18.28515625" style="219" bestFit="1" customWidth="1"/>
    <col min="5138" max="5138" width="19.7109375" style="219" bestFit="1" customWidth="1"/>
    <col min="5139" max="5139" width="24.7109375" style="219" bestFit="1" customWidth="1"/>
    <col min="5140" max="5140" width="22.5703125" style="219" bestFit="1" customWidth="1"/>
    <col min="5141" max="5142" width="24" style="219" bestFit="1" customWidth="1"/>
    <col min="5143" max="5143" width="16.140625" style="219" bestFit="1" customWidth="1"/>
    <col min="5144" max="5144" width="16.85546875" style="219" bestFit="1" customWidth="1"/>
    <col min="5145" max="5145" width="22.5703125" style="219" bestFit="1" customWidth="1"/>
    <col min="5146" max="5376" width="9.140625" style="219"/>
    <col min="5377" max="5377" width="24.28515625" style="219" bestFit="1" customWidth="1"/>
    <col min="5378" max="5378" width="8.28515625" style="219" bestFit="1" customWidth="1"/>
    <col min="5379" max="5379" width="13.28515625" style="219" bestFit="1" customWidth="1"/>
    <col min="5380" max="5380" width="19.7109375" style="219" bestFit="1" customWidth="1"/>
    <col min="5381" max="5381" width="28.140625" style="219" bestFit="1" customWidth="1"/>
    <col min="5382" max="5382" width="36.42578125" style="219" bestFit="1" customWidth="1"/>
    <col min="5383" max="5383" width="66.28515625" style="219" bestFit="1" customWidth="1"/>
    <col min="5384" max="5384" width="71.85546875" style="219" bestFit="1" customWidth="1"/>
    <col min="5385" max="5385" width="18.140625" style="219" bestFit="1" customWidth="1"/>
    <col min="5386" max="5386" width="19.42578125" style="219" bestFit="1" customWidth="1"/>
    <col min="5387" max="5387" width="25.85546875" style="219" bestFit="1" customWidth="1"/>
    <col min="5388" max="5388" width="10.5703125" style="219" bestFit="1" customWidth="1"/>
    <col min="5389" max="5389" width="13.85546875" style="219" bestFit="1" customWidth="1"/>
    <col min="5390" max="5390" width="60" style="219" bestFit="1" customWidth="1"/>
    <col min="5391" max="5391" width="22.28515625" style="219" bestFit="1" customWidth="1"/>
    <col min="5392" max="5392" width="27.42578125" style="219" bestFit="1" customWidth="1"/>
    <col min="5393" max="5393" width="18.28515625" style="219" bestFit="1" customWidth="1"/>
    <col min="5394" max="5394" width="19.7109375" style="219" bestFit="1" customWidth="1"/>
    <col min="5395" max="5395" width="24.7109375" style="219" bestFit="1" customWidth="1"/>
    <col min="5396" max="5396" width="22.5703125" style="219" bestFit="1" customWidth="1"/>
    <col min="5397" max="5398" width="24" style="219" bestFit="1" customWidth="1"/>
    <col min="5399" max="5399" width="16.140625" style="219" bestFit="1" customWidth="1"/>
    <col min="5400" max="5400" width="16.85546875" style="219" bestFit="1" customWidth="1"/>
    <col min="5401" max="5401" width="22.5703125" style="219" bestFit="1" customWidth="1"/>
    <col min="5402" max="5632" width="9.140625" style="219"/>
    <col min="5633" max="5633" width="24.28515625" style="219" bestFit="1" customWidth="1"/>
    <col min="5634" max="5634" width="8.28515625" style="219" bestFit="1" customWidth="1"/>
    <col min="5635" max="5635" width="13.28515625" style="219" bestFit="1" customWidth="1"/>
    <col min="5636" max="5636" width="19.7109375" style="219" bestFit="1" customWidth="1"/>
    <col min="5637" max="5637" width="28.140625" style="219" bestFit="1" customWidth="1"/>
    <col min="5638" max="5638" width="36.42578125" style="219" bestFit="1" customWidth="1"/>
    <col min="5639" max="5639" width="66.28515625" style="219" bestFit="1" customWidth="1"/>
    <col min="5640" max="5640" width="71.85546875" style="219" bestFit="1" customWidth="1"/>
    <col min="5641" max="5641" width="18.140625" style="219" bestFit="1" customWidth="1"/>
    <col min="5642" max="5642" width="19.42578125" style="219" bestFit="1" customWidth="1"/>
    <col min="5643" max="5643" width="25.85546875" style="219" bestFit="1" customWidth="1"/>
    <col min="5644" max="5644" width="10.5703125" style="219" bestFit="1" customWidth="1"/>
    <col min="5645" max="5645" width="13.85546875" style="219" bestFit="1" customWidth="1"/>
    <col min="5646" max="5646" width="60" style="219" bestFit="1" customWidth="1"/>
    <col min="5647" max="5647" width="22.28515625" style="219" bestFit="1" customWidth="1"/>
    <col min="5648" max="5648" width="27.42578125" style="219" bestFit="1" customWidth="1"/>
    <col min="5649" max="5649" width="18.28515625" style="219" bestFit="1" customWidth="1"/>
    <col min="5650" max="5650" width="19.7109375" style="219" bestFit="1" customWidth="1"/>
    <col min="5651" max="5651" width="24.7109375" style="219" bestFit="1" customWidth="1"/>
    <col min="5652" max="5652" width="22.5703125" style="219" bestFit="1" customWidth="1"/>
    <col min="5653" max="5654" width="24" style="219" bestFit="1" customWidth="1"/>
    <col min="5655" max="5655" width="16.140625" style="219" bestFit="1" customWidth="1"/>
    <col min="5656" max="5656" width="16.85546875" style="219" bestFit="1" customWidth="1"/>
    <col min="5657" max="5657" width="22.5703125" style="219" bestFit="1" customWidth="1"/>
    <col min="5658" max="5888" width="9.140625" style="219"/>
    <col min="5889" max="5889" width="24.28515625" style="219" bestFit="1" customWidth="1"/>
    <col min="5890" max="5890" width="8.28515625" style="219" bestFit="1" customWidth="1"/>
    <col min="5891" max="5891" width="13.28515625" style="219" bestFit="1" customWidth="1"/>
    <col min="5892" max="5892" width="19.7109375" style="219" bestFit="1" customWidth="1"/>
    <col min="5893" max="5893" width="28.140625" style="219" bestFit="1" customWidth="1"/>
    <col min="5894" max="5894" width="36.42578125" style="219" bestFit="1" customWidth="1"/>
    <col min="5895" max="5895" width="66.28515625" style="219" bestFit="1" customWidth="1"/>
    <col min="5896" max="5896" width="71.85546875" style="219" bestFit="1" customWidth="1"/>
    <col min="5897" max="5897" width="18.140625" style="219" bestFit="1" customWidth="1"/>
    <col min="5898" max="5898" width="19.42578125" style="219" bestFit="1" customWidth="1"/>
    <col min="5899" max="5899" width="25.85546875" style="219" bestFit="1" customWidth="1"/>
    <col min="5900" max="5900" width="10.5703125" style="219" bestFit="1" customWidth="1"/>
    <col min="5901" max="5901" width="13.85546875" style="219" bestFit="1" customWidth="1"/>
    <col min="5902" max="5902" width="60" style="219" bestFit="1" customWidth="1"/>
    <col min="5903" max="5903" width="22.28515625" style="219" bestFit="1" customWidth="1"/>
    <col min="5904" max="5904" width="27.42578125" style="219" bestFit="1" customWidth="1"/>
    <col min="5905" max="5905" width="18.28515625" style="219" bestFit="1" customWidth="1"/>
    <col min="5906" max="5906" width="19.7109375" style="219" bestFit="1" customWidth="1"/>
    <col min="5907" max="5907" width="24.7109375" style="219" bestFit="1" customWidth="1"/>
    <col min="5908" max="5908" width="22.5703125" style="219" bestFit="1" customWidth="1"/>
    <col min="5909" max="5910" width="24" style="219" bestFit="1" customWidth="1"/>
    <col min="5911" max="5911" width="16.140625" style="219" bestFit="1" customWidth="1"/>
    <col min="5912" max="5912" width="16.85546875" style="219" bestFit="1" customWidth="1"/>
    <col min="5913" max="5913" width="22.5703125" style="219" bestFit="1" customWidth="1"/>
    <col min="5914" max="6144" width="9.140625" style="219"/>
    <col min="6145" max="6145" width="24.28515625" style="219" bestFit="1" customWidth="1"/>
    <col min="6146" max="6146" width="8.28515625" style="219" bestFit="1" customWidth="1"/>
    <col min="6147" max="6147" width="13.28515625" style="219" bestFit="1" customWidth="1"/>
    <col min="6148" max="6148" width="19.7109375" style="219" bestFit="1" customWidth="1"/>
    <col min="6149" max="6149" width="28.140625" style="219" bestFit="1" customWidth="1"/>
    <col min="6150" max="6150" width="36.42578125" style="219" bestFit="1" customWidth="1"/>
    <col min="6151" max="6151" width="66.28515625" style="219" bestFit="1" customWidth="1"/>
    <col min="6152" max="6152" width="71.85546875" style="219" bestFit="1" customWidth="1"/>
    <col min="6153" max="6153" width="18.140625" style="219" bestFit="1" customWidth="1"/>
    <col min="6154" max="6154" width="19.42578125" style="219" bestFit="1" customWidth="1"/>
    <col min="6155" max="6155" width="25.85546875" style="219" bestFit="1" customWidth="1"/>
    <col min="6156" max="6156" width="10.5703125" style="219" bestFit="1" customWidth="1"/>
    <col min="6157" max="6157" width="13.85546875" style="219" bestFit="1" customWidth="1"/>
    <col min="6158" max="6158" width="60" style="219" bestFit="1" customWidth="1"/>
    <col min="6159" max="6159" width="22.28515625" style="219" bestFit="1" customWidth="1"/>
    <col min="6160" max="6160" width="27.42578125" style="219" bestFit="1" customWidth="1"/>
    <col min="6161" max="6161" width="18.28515625" style="219" bestFit="1" customWidth="1"/>
    <col min="6162" max="6162" width="19.7109375" style="219" bestFit="1" customWidth="1"/>
    <col min="6163" max="6163" width="24.7109375" style="219" bestFit="1" customWidth="1"/>
    <col min="6164" max="6164" width="22.5703125" style="219" bestFit="1" customWidth="1"/>
    <col min="6165" max="6166" width="24" style="219" bestFit="1" customWidth="1"/>
    <col min="6167" max="6167" width="16.140625" style="219" bestFit="1" customWidth="1"/>
    <col min="6168" max="6168" width="16.85546875" style="219" bestFit="1" customWidth="1"/>
    <col min="6169" max="6169" width="22.5703125" style="219" bestFit="1" customWidth="1"/>
    <col min="6170" max="6400" width="9.140625" style="219"/>
    <col min="6401" max="6401" width="24.28515625" style="219" bestFit="1" customWidth="1"/>
    <col min="6402" max="6402" width="8.28515625" style="219" bestFit="1" customWidth="1"/>
    <col min="6403" max="6403" width="13.28515625" style="219" bestFit="1" customWidth="1"/>
    <col min="6404" max="6404" width="19.7109375" style="219" bestFit="1" customWidth="1"/>
    <col min="6405" max="6405" width="28.140625" style="219" bestFit="1" customWidth="1"/>
    <col min="6406" max="6406" width="36.42578125" style="219" bestFit="1" customWidth="1"/>
    <col min="6407" max="6407" width="66.28515625" style="219" bestFit="1" customWidth="1"/>
    <col min="6408" max="6408" width="71.85546875" style="219" bestFit="1" customWidth="1"/>
    <col min="6409" max="6409" width="18.140625" style="219" bestFit="1" customWidth="1"/>
    <col min="6410" max="6410" width="19.42578125" style="219" bestFit="1" customWidth="1"/>
    <col min="6411" max="6411" width="25.85546875" style="219" bestFit="1" customWidth="1"/>
    <col min="6412" max="6412" width="10.5703125" style="219" bestFit="1" customWidth="1"/>
    <col min="6413" max="6413" width="13.85546875" style="219" bestFit="1" customWidth="1"/>
    <col min="6414" max="6414" width="60" style="219" bestFit="1" customWidth="1"/>
    <col min="6415" max="6415" width="22.28515625" style="219" bestFit="1" customWidth="1"/>
    <col min="6416" max="6416" width="27.42578125" style="219" bestFit="1" customWidth="1"/>
    <col min="6417" max="6417" width="18.28515625" style="219" bestFit="1" customWidth="1"/>
    <col min="6418" max="6418" width="19.7109375" style="219" bestFit="1" customWidth="1"/>
    <col min="6419" max="6419" width="24.7109375" style="219" bestFit="1" customWidth="1"/>
    <col min="6420" max="6420" width="22.5703125" style="219" bestFit="1" customWidth="1"/>
    <col min="6421" max="6422" width="24" style="219" bestFit="1" customWidth="1"/>
    <col min="6423" max="6423" width="16.140625" style="219" bestFit="1" customWidth="1"/>
    <col min="6424" max="6424" width="16.85546875" style="219" bestFit="1" customWidth="1"/>
    <col min="6425" max="6425" width="22.5703125" style="219" bestFit="1" customWidth="1"/>
    <col min="6426" max="6656" width="9.140625" style="219"/>
    <col min="6657" max="6657" width="24.28515625" style="219" bestFit="1" customWidth="1"/>
    <col min="6658" max="6658" width="8.28515625" style="219" bestFit="1" customWidth="1"/>
    <col min="6659" max="6659" width="13.28515625" style="219" bestFit="1" customWidth="1"/>
    <col min="6660" max="6660" width="19.7109375" style="219" bestFit="1" customWidth="1"/>
    <col min="6661" max="6661" width="28.140625" style="219" bestFit="1" customWidth="1"/>
    <col min="6662" max="6662" width="36.42578125" style="219" bestFit="1" customWidth="1"/>
    <col min="6663" max="6663" width="66.28515625" style="219" bestFit="1" customWidth="1"/>
    <col min="6664" max="6664" width="71.85546875" style="219" bestFit="1" customWidth="1"/>
    <col min="6665" max="6665" width="18.140625" style="219" bestFit="1" customWidth="1"/>
    <col min="6666" max="6666" width="19.42578125" style="219" bestFit="1" customWidth="1"/>
    <col min="6667" max="6667" width="25.85546875" style="219" bestFit="1" customWidth="1"/>
    <col min="6668" max="6668" width="10.5703125" style="219" bestFit="1" customWidth="1"/>
    <col min="6669" max="6669" width="13.85546875" style="219" bestFit="1" customWidth="1"/>
    <col min="6670" max="6670" width="60" style="219" bestFit="1" customWidth="1"/>
    <col min="6671" max="6671" width="22.28515625" style="219" bestFit="1" customWidth="1"/>
    <col min="6672" max="6672" width="27.42578125" style="219" bestFit="1" customWidth="1"/>
    <col min="6673" max="6673" width="18.28515625" style="219" bestFit="1" customWidth="1"/>
    <col min="6674" max="6674" width="19.7109375" style="219" bestFit="1" customWidth="1"/>
    <col min="6675" max="6675" width="24.7109375" style="219" bestFit="1" customWidth="1"/>
    <col min="6676" max="6676" width="22.5703125" style="219" bestFit="1" customWidth="1"/>
    <col min="6677" max="6678" width="24" style="219" bestFit="1" customWidth="1"/>
    <col min="6679" max="6679" width="16.140625" style="219" bestFit="1" customWidth="1"/>
    <col min="6680" max="6680" width="16.85546875" style="219" bestFit="1" customWidth="1"/>
    <col min="6681" max="6681" width="22.5703125" style="219" bestFit="1" customWidth="1"/>
    <col min="6682" max="6912" width="9.140625" style="219"/>
    <col min="6913" max="6913" width="24.28515625" style="219" bestFit="1" customWidth="1"/>
    <col min="6914" max="6914" width="8.28515625" style="219" bestFit="1" customWidth="1"/>
    <col min="6915" max="6915" width="13.28515625" style="219" bestFit="1" customWidth="1"/>
    <col min="6916" max="6916" width="19.7109375" style="219" bestFit="1" customWidth="1"/>
    <col min="6917" max="6917" width="28.140625" style="219" bestFit="1" customWidth="1"/>
    <col min="6918" max="6918" width="36.42578125" style="219" bestFit="1" customWidth="1"/>
    <col min="6919" max="6919" width="66.28515625" style="219" bestFit="1" customWidth="1"/>
    <col min="6920" max="6920" width="71.85546875" style="219" bestFit="1" customWidth="1"/>
    <col min="6921" max="6921" width="18.140625" style="219" bestFit="1" customWidth="1"/>
    <col min="6922" max="6922" width="19.42578125" style="219" bestFit="1" customWidth="1"/>
    <col min="6923" max="6923" width="25.85546875" style="219" bestFit="1" customWidth="1"/>
    <col min="6924" max="6924" width="10.5703125" style="219" bestFit="1" customWidth="1"/>
    <col min="6925" max="6925" width="13.85546875" style="219" bestFit="1" customWidth="1"/>
    <col min="6926" max="6926" width="60" style="219" bestFit="1" customWidth="1"/>
    <col min="6927" max="6927" width="22.28515625" style="219" bestFit="1" customWidth="1"/>
    <col min="6928" max="6928" width="27.42578125" style="219" bestFit="1" customWidth="1"/>
    <col min="6929" max="6929" width="18.28515625" style="219" bestFit="1" customWidth="1"/>
    <col min="6930" max="6930" width="19.7109375" style="219" bestFit="1" customWidth="1"/>
    <col min="6931" max="6931" width="24.7109375" style="219" bestFit="1" customWidth="1"/>
    <col min="6932" max="6932" width="22.5703125" style="219" bestFit="1" customWidth="1"/>
    <col min="6933" max="6934" width="24" style="219" bestFit="1" customWidth="1"/>
    <col min="6935" max="6935" width="16.140625" style="219" bestFit="1" customWidth="1"/>
    <col min="6936" max="6936" width="16.85546875" style="219" bestFit="1" customWidth="1"/>
    <col min="6937" max="6937" width="22.5703125" style="219" bestFit="1" customWidth="1"/>
    <col min="6938" max="7168" width="9.140625" style="219"/>
    <col min="7169" max="7169" width="24.28515625" style="219" bestFit="1" customWidth="1"/>
    <col min="7170" max="7170" width="8.28515625" style="219" bestFit="1" customWidth="1"/>
    <col min="7171" max="7171" width="13.28515625" style="219" bestFit="1" customWidth="1"/>
    <col min="7172" max="7172" width="19.7109375" style="219" bestFit="1" customWidth="1"/>
    <col min="7173" max="7173" width="28.140625" style="219" bestFit="1" customWidth="1"/>
    <col min="7174" max="7174" width="36.42578125" style="219" bestFit="1" customWidth="1"/>
    <col min="7175" max="7175" width="66.28515625" style="219" bestFit="1" customWidth="1"/>
    <col min="7176" max="7176" width="71.85546875" style="219" bestFit="1" customWidth="1"/>
    <col min="7177" max="7177" width="18.140625" style="219" bestFit="1" customWidth="1"/>
    <col min="7178" max="7178" width="19.42578125" style="219" bestFit="1" customWidth="1"/>
    <col min="7179" max="7179" width="25.85546875" style="219" bestFit="1" customWidth="1"/>
    <col min="7180" max="7180" width="10.5703125" style="219" bestFit="1" customWidth="1"/>
    <col min="7181" max="7181" width="13.85546875" style="219" bestFit="1" customWidth="1"/>
    <col min="7182" max="7182" width="60" style="219" bestFit="1" customWidth="1"/>
    <col min="7183" max="7183" width="22.28515625" style="219" bestFit="1" customWidth="1"/>
    <col min="7184" max="7184" width="27.42578125" style="219" bestFit="1" customWidth="1"/>
    <col min="7185" max="7185" width="18.28515625" style="219" bestFit="1" customWidth="1"/>
    <col min="7186" max="7186" width="19.7109375" style="219" bestFit="1" customWidth="1"/>
    <col min="7187" max="7187" width="24.7109375" style="219" bestFit="1" customWidth="1"/>
    <col min="7188" max="7188" width="22.5703125" style="219" bestFit="1" customWidth="1"/>
    <col min="7189" max="7190" width="24" style="219" bestFit="1" customWidth="1"/>
    <col min="7191" max="7191" width="16.140625" style="219" bestFit="1" customWidth="1"/>
    <col min="7192" max="7192" width="16.85546875" style="219" bestFit="1" customWidth="1"/>
    <col min="7193" max="7193" width="22.5703125" style="219" bestFit="1" customWidth="1"/>
    <col min="7194" max="7424" width="9.140625" style="219"/>
    <col min="7425" max="7425" width="24.28515625" style="219" bestFit="1" customWidth="1"/>
    <col min="7426" max="7426" width="8.28515625" style="219" bestFit="1" customWidth="1"/>
    <col min="7427" max="7427" width="13.28515625" style="219" bestFit="1" customWidth="1"/>
    <col min="7428" max="7428" width="19.7109375" style="219" bestFit="1" customWidth="1"/>
    <col min="7429" max="7429" width="28.140625" style="219" bestFit="1" customWidth="1"/>
    <col min="7430" max="7430" width="36.42578125" style="219" bestFit="1" customWidth="1"/>
    <col min="7431" max="7431" width="66.28515625" style="219" bestFit="1" customWidth="1"/>
    <col min="7432" max="7432" width="71.85546875" style="219" bestFit="1" customWidth="1"/>
    <col min="7433" max="7433" width="18.140625" style="219" bestFit="1" customWidth="1"/>
    <col min="7434" max="7434" width="19.42578125" style="219" bestFit="1" customWidth="1"/>
    <col min="7435" max="7435" width="25.85546875" style="219" bestFit="1" customWidth="1"/>
    <col min="7436" max="7436" width="10.5703125" style="219" bestFit="1" customWidth="1"/>
    <col min="7437" max="7437" width="13.85546875" style="219" bestFit="1" customWidth="1"/>
    <col min="7438" max="7438" width="60" style="219" bestFit="1" customWidth="1"/>
    <col min="7439" max="7439" width="22.28515625" style="219" bestFit="1" customWidth="1"/>
    <col min="7440" max="7440" width="27.42578125" style="219" bestFit="1" customWidth="1"/>
    <col min="7441" max="7441" width="18.28515625" style="219" bestFit="1" customWidth="1"/>
    <col min="7442" max="7442" width="19.7109375" style="219" bestFit="1" customWidth="1"/>
    <col min="7443" max="7443" width="24.7109375" style="219" bestFit="1" customWidth="1"/>
    <col min="7444" max="7444" width="22.5703125" style="219" bestFit="1" customWidth="1"/>
    <col min="7445" max="7446" width="24" style="219" bestFit="1" customWidth="1"/>
    <col min="7447" max="7447" width="16.140625" style="219" bestFit="1" customWidth="1"/>
    <col min="7448" max="7448" width="16.85546875" style="219" bestFit="1" customWidth="1"/>
    <col min="7449" max="7449" width="22.5703125" style="219" bestFit="1" customWidth="1"/>
    <col min="7450" max="7680" width="9.140625" style="219"/>
    <col min="7681" max="7681" width="24.28515625" style="219" bestFit="1" customWidth="1"/>
    <col min="7682" max="7682" width="8.28515625" style="219" bestFit="1" customWidth="1"/>
    <col min="7683" max="7683" width="13.28515625" style="219" bestFit="1" customWidth="1"/>
    <col min="7684" max="7684" width="19.7109375" style="219" bestFit="1" customWidth="1"/>
    <col min="7685" max="7685" width="28.140625" style="219" bestFit="1" customWidth="1"/>
    <col min="7686" max="7686" width="36.42578125" style="219" bestFit="1" customWidth="1"/>
    <col min="7687" max="7687" width="66.28515625" style="219" bestFit="1" customWidth="1"/>
    <col min="7688" max="7688" width="71.85546875" style="219" bestFit="1" customWidth="1"/>
    <col min="7689" max="7689" width="18.140625" style="219" bestFit="1" customWidth="1"/>
    <col min="7690" max="7690" width="19.42578125" style="219" bestFit="1" customWidth="1"/>
    <col min="7691" max="7691" width="25.85546875" style="219" bestFit="1" customWidth="1"/>
    <col min="7692" max="7692" width="10.5703125" style="219" bestFit="1" customWidth="1"/>
    <col min="7693" max="7693" width="13.85546875" style="219" bestFit="1" customWidth="1"/>
    <col min="7694" max="7694" width="60" style="219" bestFit="1" customWidth="1"/>
    <col min="7695" max="7695" width="22.28515625" style="219" bestFit="1" customWidth="1"/>
    <col min="7696" max="7696" width="27.42578125" style="219" bestFit="1" customWidth="1"/>
    <col min="7697" max="7697" width="18.28515625" style="219" bestFit="1" customWidth="1"/>
    <col min="7698" max="7698" width="19.7109375" style="219" bestFit="1" customWidth="1"/>
    <col min="7699" max="7699" width="24.7109375" style="219" bestFit="1" customWidth="1"/>
    <col min="7700" max="7700" width="22.5703125" style="219" bestFit="1" customWidth="1"/>
    <col min="7701" max="7702" width="24" style="219" bestFit="1" customWidth="1"/>
    <col min="7703" max="7703" width="16.140625" style="219" bestFit="1" customWidth="1"/>
    <col min="7704" max="7704" width="16.85546875" style="219" bestFit="1" customWidth="1"/>
    <col min="7705" max="7705" width="22.5703125" style="219" bestFit="1" customWidth="1"/>
    <col min="7706" max="7936" width="9.140625" style="219"/>
    <col min="7937" max="7937" width="24.28515625" style="219" bestFit="1" customWidth="1"/>
    <col min="7938" max="7938" width="8.28515625" style="219" bestFit="1" customWidth="1"/>
    <col min="7939" max="7939" width="13.28515625" style="219" bestFit="1" customWidth="1"/>
    <col min="7940" max="7940" width="19.7109375" style="219" bestFit="1" customWidth="1"/>
    <col min="7941" max="7941" width="28.140625" style="219" bestFit="1" customWidth="1"/>
    <col min="7942" max="7942" width="36.42578125" style="219" bestFit="1" customWidth="1"/>
    <col min="7943" max="7943" width="66.28515625" style="219" bestFit="1" customWidth="1"/>
    <col min="7944" max="7944" width="71.85546875" style="219" bestFit="1" customWidth="1"/>
    <col min="7945" max="7945" width="18.140625" style="219" bestFit="1" customWidth="1"/>
    <col min="7946" max="7946" width="19.42578125" style="219" bestFit="1" customWidth="1"/>
    <col min="7947" max="7947" width="25.85546875" style="219" bestFit="1" customWidth="1"/>
    <col min="7948" max="7948" width="10.5703125" style="219" bestFit="1" customWidth="1"/>
    <col min="7949" max="7949" width="13.85546875" style="219" bestFit="1" customWidth="1"/>
    <col min="7950" max="7950" width="60" style="219" bestFit="1" customWidth="1"/>
    <col min="7951" max="7951" width="22.28515625" style="219" bestFit="1" customWidth="1"/>
    <col min="7952" max="7952" width="27.42578125" style="219" bestFit="1" customWidth="1"/>
    <col min="7953" max="7953" width="18.28515625" style="219" bestFit="1" customWidth="1"/>
    <col min="7954" max="7954" width="19.7109375" style="219" bestFit="1" customWidth="1"/>
    <col min="7955" max="7955" width="24.7109375" style="219" bestFit="1" customWidth="1"/>
    <col min="7956" max="7956" width="22.5703125" style="219" bestFit="1" customWidth="1"/>
    <col min="7957" max="7958" width="24" style="219" bestFit="1" customWidth="1"/>
    <col min="7959" max="7959" width="16.140625" style="219" bestFit="1" customWidth="1"/>
    <col min="7960" max="7960" width="16.85546875" style="219" bestFit="1" customWidth="1"/>
    <col min="7961" max="7961" width="22.5703125" style="219" bestFit="1" customWidth="1"/>
    <col min="7962" max="8192" width="9.140625" style="219"/>
    <col min="8193" max="8193" width="24.28515625" style="219" bestFit="1" customWidth="1"/>
    <col min="8194" max="8194" width="8.28515625" style="219" bestFit="1" customWidth="1"/>
    <col min="8195" max="8195" width="13.28515625" style="219" bestFit="1" customWidth="1"/>
    <col min="8196" max="8196" width="19.7109375" style="219" bestFit="1" customWidth="1"/>
    <col min="8197" max="8197" width="28.140625" style="219" bestFit="1" customWidth="1"/>
    <col min="8198" max="8198" width="36.42578125" style="219" bestFit="1" customWidth="1"/>
    <col min="8199" max="8199" width="66.28515625" style="219" bestFit="1" customWidth="1"/>
    <col min="8200" max="8200" width="71.85546875" style="219" bestFit="1" customWidth="1"/>
    <col min="8201" max="8201" width="18.140625" style="219" bestFit="1" customWidth="1"/>
    <col min="8202" max="8202" width="19.42578125" style="219" bestFit="1" customWidth="1"/>
    <col min="8203" max="8203" width="25.85546875" style="219" bestFit="1" customWidth="1"/>
    <col min="8204" max="8204" width="10.5703125" style="219" bestFit="1" customWidth="1"/>
    <col min="8205" max="8205" width="13.85546875" style="219" bestFit="1" customWidth="1"/>
    <col min="8206" max="8206" width="60" style="219" bestFit="1" customWidth="1"/>
    <col min="8207" max="8207" width="22.28515625" style="219" bestFit="1" customWidth="1"/>
    <col min="8208" max="8208" width="27.42578125" style="219" bestFit="1" customWidth="1"/>
    <col min="8209" max="8209" width="18.28515625" style="219" bestFit="1" customWidth="1"/>
    <col min="8210" max="8210" width="19.7109375" style="219" bestFit="1" customWidth="1"/>
    <col min="8211" max="8211" width="24.7109375" style="219" bestFit="1" customWidth="1"/>
    <col min="8212" max="8212" width="22.5703125" style="219" bestFit="1" customWidth="1"/>
    <col min="8213" max="8214" width="24" style="219" bestFit="1" customWidth="1"/>
    <col min="8215" max="8215" width="16.140625" style="219" bestFit="1" customWidth="1"/>
    <col min="8216" max="8216" width="16.85546875" style="219" bestFit="1" customWidth="1"/>
    <col min="8217" max="8217" width="22.5703125" style="219" bestFit="1" customWidth="1"/>
    <col min="8218" max="8448" width="9.140625" style="219"/>
    <col min="8449" max="8449" width="24.28515625" style="219" bestFit="1" customWidth="1"/>
    <col min="8450" max="8450" width="8.28515625" style="219" bestFit="1" customWidth="1"/>
    <col min="8451" max="8451" width="13.28515625" style="219" bestFit="1" customWidth="1"/>
    <col min="8452" max="8452" width="19.7109375" style="219" bestFit="1" customWidth="1"/>
    <col min="8453" max="8453" width="28.140625" style="219" bestFit="1" customWidth="1"/>
    <col min="8454" max="8454" width="36.42578125" style="219" bestFit="1" customWidth="1"/>
    <col min="8455" max="8455" width="66.28515625" style="219" bestFit="1" customWidth="1"/>
    <col min="8456" max="8456" width="71.85546875" style="219" bestFit="1" customWidth="1"/>
    <col min="8457" max="8457" width="18.140625" style="219" bestFit="1" customWidth="1"/>
    <col min="8458" max="8458" width="19.42578125" style="219" bestFit="1" customWidth="1"/>
    <col min="8459" max="8459" width="25.85546875" style="219" bestFit="1" customWidth="1"/>
    <col min="8460" max="8460" width="10.5703125" style="219" bestFit="1" customWidth="1"/>
    <col min="8461" max="8461" width="13.85546875" style="219" bestFit="1" customWidth="1"/>
    <col min="8462" max="8462" width="60" style="219" bestFit="1" customWidth="1"/>
    <col min="8463" max="8463" width="22.28515625" style="219" bestFit="1" customWidth="1"/>
    <col min="8464" max="8464" width="27.42578125" style="219" bestFit="1" customWidth="1"/>
    <col min="8465" max="8465" width="18.28515625" style="219" bestFit="1" customWidth="1"/>
    <col min="8466" max="8466" width="19.7109375" style="219" bestFit="1" customWidth="1"/>
    <col min="8467" max="8467" width="24.7109375" style="219" bestFit="1" customWidth="1"/>
    <col min="8468" max="8468" width="22.5703125" style="219" bestFit="1" customWidth="1"/>
    <col min="8469" max="8470" width="24" style="219" bestFit="1" customWidth="1"/>
    <col min="8471" max="8471" width="16.140625" style="219" bestFit="1" customWidth="1"/>
    <col min="8472" max="8472" width="16.85546875" style="219" bestFit="1" customWidth="1"/>
    <col min="8473" max="8473" width="22.5703125" style="219" bestFit="1" customWidth="1"/>
    <col min="8474" max="8704" width="9.140625" style="219"/>
    <col min="8705" max="8705" width="24.28515625" style="219" bestFit="1" customWidth="1"/>
    <col min="8706" max="8706" width="8.28515625" style="219" bestFit="1" customWidth="1"/>
    <col min="8707" max="8707" width="13.28515625" style="219" bestFit="1" customWidth="1"/>
    <col min="8708" max="8708" width="19.7109375" style="219" bestFit="1" customWidth="1"/>
    <col min="8709" max="8709" width="28.140625" style="219" bestFit="1" customWidth="1"/>
    <col min="8710" max="8710" width="36.42578125" style="219" bestFit="1" customWidth="1"/>
    <col min="8711" max="8711" width="66.28515625" style="219" bestFit="1" customWidth="1"/>
    <col min="8712" max="8712" width="71.85546875" style="219" bestFit="1" customWidth="1"/>
    <col min="8713" max="8713" width="18.140625" style="219" bestFit="1" customWidth="1"/>
    <col min="8714" max="8714" width="19.42578125" style="219" bestFit="1" customWidth="1"/>
    <col min="8715" max="8715" width="25.85546875" style="219" bestFit="1" customWidth="1"/>
    <col min="8716" max="8716" width="10.5703125" style="219" bestFit="1" customWidth="1"/>
    <col min="8717" max="8717" width="13.85546875" style="219" bestFit="1" customWidth="1"/>
    <col min="8718" max="8718" width="60" style="219" bestFit="1" customWidth="1"/>
    <col min="8719" max="8719" width="22.28515625" style="219" bestFit="1" customWidth="1"/>
    <col min="8720" max="8720" width="27.42578125" style="219" bestFit="1" customWidth="1"/>
    <col min="8721" max="8721" width="18.28515625" style="219" bestFit="1" customWidth="1"/>
    <col min="8722" max="8722" width="19.7109375" style="219" bestFit="1" customWidth="1"/>
    <col min="8723" max="8723" width="24.7109375" style="219" bestFit="1" customWidth="1"/>
    <col min="8724" max="8724" width="22.5703125" style="219" bestFit="1" customWidth="1"/>
    <col min="8725" max="8726" width="24" style="219" bestFit="1" customWidth="1"/>
    <col min="8727" max="8727" width="16.140625" style="219" bestFit="1" customWidth="1"/>
    <col min="8728" max="8728" width="16.85546875" style="219" bestFit="1" customWidth="1"/>
    <col min="8729" max="8729" width="22.5703125" style="219" bestFit="1" customWidth="1"/>
    <col min="8730" max="8960" width="9.140625" style="219"/>
    <col min="8961" max="8961" width="24.28515625" style="219" bestFit="1" customWidth="1"/>
    <col min="8962" max="8962" width="8.28515625" style="219" bestFit="1" customWidth="1"/>
    <col min="8963" max="8963" width="13.28515625" style="219" bestFit="1" customWidth="1"/>
    <col min="8964" max="8964" width="19.7109375" style="219" bestFit="1" customWidth="1"/>
    <col min="8965" max="8965" width="28.140625" style="219" bestFit="1" customWidth="1"/>
    <col min="8966" max="8966" width="36.42578125" style="219" bestFit="1" customWidth="1"/>
    <col min="8967" max="8967" width="66.28515625" style="219" bestFit="1" customWidth="1"/>
    <col min="8968" max="8968" width="71.85546875" style="219" bestFit="1" customWidth="1"/>
    <col min="8969" max="8969" width="18.140625" style="219" bestFit="1" customWidth="1"/>
    <col min="8970" max="8970" width="19.42578125" style="219" bestFit="1" customWidth="1"/>
    <col min="8971" max="8971" width="25.85546875" style="219" bestFit="1" customWidth="1"/>
    <col min="8972" max="8972" width="10.5703125" style="219" bestFit="1" customWidth="1"/>
    <col min="8973" max="8973" width="13.85546875" style="219" bestFit="1" customWidth="1"/>
    <col min="8974" max="8974" width="60" style="219" bestFit="1" customWidth="1"/>
    <col min="8975" max="8975" width="22.28515625" style="219" bestFit="1" customWidth="1"/>
    <col min="8976" max="8976" width="27.42578125" style="219" bestFit="1" customWidth="1"/>
    <col min="8977" max="8977" width="18.28515625" style="219" bestFit="1" customWidth="1"/>
    <col min="8978" max="8978" width="19.7109375" style="219" bestFit="1" customWidth="1"/>
    <col min="8979" max="8979" width="24.7109375" style="219" bestFit="1" customWidth="1"/>
    <col min="8980" max="8980" width="22.5703125" style="219" bestFit="1" customWidth="1"/>
    <col min="8981" max="8982" width="24" style="219" bestFit="1" customWidth="1"/>
    <col min="8983" max="8983" width="16.140625" style="219" bestFit="1" customWidth="1"/>
    <col min="8984" max="8984" width="16.85546875" style="219" bestFit="1" customWidth="1"/>
    <col min="8985" max="8985" width="22.5703125" style="219" bestFit="1" customWidth="1"/>
    <col min="8986" max="9216" width="9.140625" style="219"/>
    <col min="9217" max="9217" width="24.28515625" style="219" bestFit="1" customWidth="1"/>
    <col min="9218" max="9218" width="8.28515625" style="219" bestFit="1" customWidth="1"/>
    <col min="9219" max="9219" width="13.28515625" style="219" bestFit="1" customWidth="1"/>
    <col min="9220" max="9220" width="19.7109375" style="219" bestFit="1" customWidth="1"/>
    <col min="9221" max="9221" width="28.140625" style="219" bestFit="1" customWidth="1"/>
    <col min="9222" max="9222" width="36.42578125" style="219" bestFit="1" customWidth="1"/>
    <col min="9223" max="9223" width="66.28515625" style="219" bestFit="1" customWidth="1"/>
    <col min="9224" max="9224" width="71.85546875" style="219" bestFit="1" customWidth="1"/>
    <col min="9225" max="9225" width="18.140625" style="219" bestFit="1" customWidth="1"/>
    <col min="9226" max="9226" width="19.42578125" style="219" bestFit="1" customWidth="1"/>
    <col min="9227" max="9227" width="25.85546875" style="219" bestFit="1" customWidth="1"/>
    <col min="9228" max="9228" width="10.5703125" style="219" bestFit="1" customWidth="1"/>
    <col min="9229" max="9229" width="13.85546875" style="219" bestFit="1" customWidth="1"/>
    <col min="9230" max="9230" width="60" style="219" bestFit="1" customWidth="1"/>
    <col min="9231" max="9231" width="22.28515625" style="219" bestFit="1" customWidth="1"/>
    <col min="9232" max="9232" width="27.42578125" style="219" bestFit="1" customWidth="1"/>
    <col min="9233" max="9233" width="18.28515625" style="219" bestFit="1" customWidth="1"/>
    <col min="9234" max="9234" width="19.7109375" style="219" bestFit="1" customWidth="1"/>
    <col min="9235" max="9235" width="24.7109375" style="219" bestFit="1" customWidth="1"/>
    <col min="9236" max="9236" width="22.5703125" style="219" bestFit="1" customWidth="1"/>
    <col min="9237" max="9238" width="24" style="219" bestFit="1" customWidth="1"/>
    <col min="9239" max="9239" width="16.140625" style="219" bestFit="1" customWidth="1"/>
    <col min="9240" max="9240" width="16.85546875" style="219" bestFit="1" customWidth="1"/>
    <col min="9241" max="9241" width="22.5703125" style="219" bestFit="1" customWidth="1"/>
    <col min="9242" max="9472" width="9.140625" style="219"/>
    <col min="9473" max="9473" width="24.28515625" style="219" bestFit="1" customWidth="1"/>
    <col min="9474" max="9474" width="8.28515625" style="219" bestFit="1" customWidth="1"/>
    <col min="9475" max="9475" width="13.28515625" style="219" bestFit="1" customWidth="1"/>
    <col min="9476" max="9476" width="19.7109375" style="219" bestFit="1" customWidth="1"/>
    <col min="9477" max="9477" width="28.140625" style="219" bestFit="1" customWidth="1"/>
    <col min="9478" max="9478" width="36.42578125" style="219" bestFit="1" customWidth="1"/>
    <col min="9479" max="9479" width="66.28515625" style="219" bestFit="1" customWidth="1"/>
    <col min="9480" max="9480" width="71.85546875" style="219" bestFit="1" customWidth="1"/>
    <col min="9481" max="9481" width="18.140625" style="219" bestFit="1" customWidth="1"/>
    <col min="9482" max="9482" width="19.42578125" style="219" bestFit="1" customWidth="1"/>
    <col min="9483" max="9483" width="25.85546875" style="219" bestFit="1" customWidth="1"/>
    <col min="9484" max="9484" width="10.5703125" style="219" bestFit="1" customWidth="1"/>
    <col min="9485" max="9485" width="13.85546875" style="219" bestFit="1" customWidth="1"/>
    <col min="9486" max="9486" width="60" style="219" bestFit="1" customWidth="1"/>
    <col min="9487" max="9487" width="22.28515625" style="219" bestFit="1" customWidth="1"/>
    <col min="9488" max="9488" width="27.42578125" style="219" bestFit="1" customWidth="1"/>
    <col min="9489" max="9489" width="18.28515625" style="219" bestFit="1" customWidth="1"/>
    <col min="9490" max="9490" width="19.7109375" style="219" bestFit="1" customWidth="1"/>
    <col min="9491" max="9491" width="24.7109375" style="219" bestFit="1" customWidth="1"/>
    <col min="9492" max="9492" width="22.5703125" style="219" bestFit="1" customWidth="1"/>
    <col min="9493" max="9494" width="24" style="219" bestFit="1" customWidth="1"/>
    <col min="9495" max="9495" width="16.140625" style="219" bestFit="1" customWidth="1"/>
    <col min="9496" max="9496" width="16.85546875" style="219" bestFit="1" customWidth="1"/>
    <col min="9497" max="9497" width="22.5703125" style="219" bestFit="1" customWidth="1"/>
    <col min="9498" max="9728" width="9.140625" style="219"/>
    <col min="9729" max="9729" width="24.28515625" style="219" bestFit="1" customWidth="1"/>
    <col min="9730" max="9730" width="8.28515625" style="219" bestFit="1" customWidth="1"/>
    <col min="9731" max="9731" width="13.28515625" style="219" bestFit="1" customWidth="1"/>
    <col min="9732" max="9732" width="19.7109375" style="219" bestFit="1" customWidth="1"/>
    <col min="9733" max="9733" width="28.140625" style="219" bestFit="1" customWidth="1"/>
    <col min="9734" max="9734" width="36.42578125" style="219" bestFit="1" customWidth="1"/>
    <col min="9735" max="9735" width="66.28515625" style="219" bestFit="1" customWidth="1"/>
    <col min="9736" max="9736" width="71.85546875" style="219" bestFit="1" customWidth="1"/>
    <col min="9737" max="9737" width="18.140625" style="219" bestFit="1" customWidth="1"/>
    <col min="9738" max="9738" width="19.42578125" style="219" bestFit="1" customWidth="1"/>
    <col min="9739" max="9739" width="25.85546875" style="219" bestFit="1" customWidth="1"/>
    <col min="9740" max="9740" width="10.5703125" style="219" bestFit="1" customWidth="1"/>
    <col min="9741" max="9741" width="13.85546875" style="219" bestFit="1" customWidth="1"/>
    <col min="9742" max="9742" width="60" style="219" bestFit="1" customWidth="1"/>
    <col min="9743" max="9743" width="22.28515625" style="219" bestFit="1" customWidth="1"/>
    <col min="9744" max="9744" width="27.42578125" style="219" bestFit="1" customWidth="1"/>
    <col min="9745" max="9745" width="18.28515625" style="219" bestFit="1" customWidth="1"/>
    <col min="9746" max="9746" width="19.7109375" style="219" bestFit="1" customWidth="1"/>
    <col min="9747" max="9747" width="24.7109375" style="219" bestFit="1" customWidth="1"/>
    <col min="9748" max="9748" width="22.5703125" style="219" bestFit="1" customWidth="1"/>
    <col min="9749" max="9750" width="24" style="219" bestFit="1" customWidth="1"/>
    <col min="9751" max="9751" width="16.140625" style="219" bestFit="1" customWidth="1"/>
    <col min="9752" max="9752" width="16.85546875" style="219" bestFit="1" customWidth="1"/>
    <col min="9753" max="9753" width="22.5703125" style="219" bestFit="1" customWidth="1"/>
    <col min="9754" max="9984" width="9.140625" style="219"/>
    <col min="9985" max="9985" width="24.28515625" style="219" bestFit="1" customWidth="1"/>
    <col min="9986" max="9986" width="8.28515625" style="219" bestFit="1" customWidth="1"/>
    <col min="9987" max="9987" width="13.28515625" style="219" bestFit="1" customWidth="1"/>
    <col min="9988" max="9988" width="19.7109375" style="219" bestFit="1" customWidth="1"/>
    <col min="9989" max="9989" width="28.140625" style="219" bestFit="1" customWidth="1"/>
    <col min="9990" max="9990" width="36.42578125" style="219" bestFit="1" customWidth="1"/>
    <col min="9991" max="9991" width="66.28515625" style="219" bestFit="1" customWidth="1"/>
    <col min="9992" max="9992" width="71.85546875" style="219" bestFit="1" customWidth="1"/>
    <col min="9993" max="9993" width="18.140625" style="219" bestFit="1" customWidth="1"/>
    <col min="9994" max="9994" width="19.42578125" style="219" bestFit="1" customWidth="1"/>
    <col min="9995" max="9995" width="25.85546875" style="219" bestFit="1" customWidth="1"/>
    <col min="9996" max="9996" width="10.5703125" style="219" bestFit="1" customWidth="1"/>
    <col min="9997" max="9997" width="13.85546875" style="219" bestFit="1" customWidth="1"/>
    <col min="9998" max="9998" width="60" style="219" bestFit="1" customWidth="1"/>
    <col min="9999" max="9999" width="22.28515625" style="219" bestFit="1" customWidth="1"/>
    <col min="10000" max="10000" width="27.42578125" style="219" bestFit="1" customWidth="1"/>
    <col min="10001" max="10001" width="18.28515625" style="219" bestFit="1" customWidth="1"/>
    <col min="10002" max="10002" width="19.7109375" style="219" bestFit="1" customWidth="1"/>
    <col min="10003" max="10003" width="24.7109375" style="219" bestFit="1" customWidth="1"/>
    <col min="10004" max="10004" width="22.5703125" style="219" bestFit="1" customWidth="1"/>
    <col min="10005" max="10006" width="24" style="219" bestFit="1" customWidth="1"/>
    <col min="10007" max="10007" width="16.140625" style="219" bestFit="1" customWidth="1"/>
    <col min="10008" max="10008" width="16.85546875" style="219" bestFit="1" customWidth="1"/>
    <col min="10009" max="10009" width="22.5703125" style="219" bestFit="1" customWidth="1"/>
    <col min="10010" max="10240" width="9.140625" style="219"/>
    <col min="10241" max="10241" width="24.28515625" style="219" bestFit="1" customWidth="1"/>
    <col min="10242" max="10242" width="8.28515625" style="219" bestFit="1" customWidth="1"/>
    <col min="10243" max="10243" width="13.28515625" style="219" bestFit="1" customWidth="1"/>
    <col min="10244" max="10244" width="19.7109375" style="219" bestFit="1" customWidth="1"/>
    <col min="10245" max="10245" width="28.140625" style="219" bestFit="1" customWidth="1"/>
    <col min="10246" max="10246" width="36.42578125" style="219" bestFit="1" customWidth="1"/>
    <col min="10247" max="10247" width="66.28515625" style="219" bestFit="1" customWidth="1"/>
    <col min="10248" max="10248" width="71.85546875" style="219" bestFit="1" customWidth="1"/>
    <col min="10249" max="10249" width="18.140625" style="219" bestFit="1" customWidth="1"/>
    <col min="10250" max="10250" width="19.42578125" style="219" bestFit="1" customWidth="1"/>
    <col min="10251" max="10251" width="25.85546875" style="219" bestFit="1" customWidth="1"/>
    <col min="10252" max="10252" width="10.5703125" style="219" bestFit="1" customWidth="1"/>
    <col min="10253" max="10253" width="13.85546875" style="219" bestFit="1" customWidth="1"/>
    <col min="10254" max="10254" width="60" style="219" bestFit="1" customWidth="1"/>
    <col min="10255" max="10255" width="22.28515625" style="219" bestFit="1" customWidth="1"/>
    <col min="10256" max="10256" width="27.42578125" style="219" bestFit="1" customWidth="1"/>
    <col min="10257" max="10257" width="18.28515625" style="219" bestFit="1" customWidth="1"/>
    <col min="10258" max="10258" width="19.7109375" style="219" bestFit="1" customWidth="1"/>
    <col min="10259" max="10259" width="24.7109375" style="219" bestFit="1" customWidth="1"/>
    <col min="10260" max="10260" width="22.5703125" style="219" bestFit="1" customWidth="1"/>
    <col min="10261" max="10262" width="24" style="219" bestFit="1" customWidth="1"/>
    <col min="10263" max="10263" width="16.140625" style="219" bestFit="1" customWidth="1"/>
    <col min="10264" max="10264" width="16.85546875" style="219" bestFit="1" customWidth="1"/>
    <col min="10265" max="10265" width="22.5703125" style="219" bestFit="1" customWidth="1"/>
    <col min="10266" max="10496" width="9.140625" style="219"/>
    <col min="10497" max="10497" width="24.28515625" style="219" bestFit="1" customWidth="1"/>
    <col min="10498" max="10498" width="8.28515625" style="219" bestFit="1" customWidth="1"/>
    <col min="10499" max="10499" width="13.28515625" style="219" bestFit="1" customWidth="1"/>
    <col min="10500" max="10500" width="19.7109375" style="219" bestFit="1" customWidth="1"/>
    <col min="10501" max="10501" width="28.140625" style="219" bestFit="1" customWidth="1"/>
    <col min="10502" max="10502" width="36.42578125" style="219" bestFit="1" customWidth="1"/>
    <col min="10503" max="10503" width="66.28515625" style="219" bestFit="1" customWidth="1"/>
    <col min="10504" max="10504" width="71.85546875" style="219" bestFit="1" customWidth="1"/>
    <col min="10505" max="10505" width="18.140625" style="219" bestFit="1" customWidth="1"/>
    <col min="10506" max="10506" width="19.42578125" style="219" bestFit="1" customWidth="1"/>
    <col min="10507" max="10507" width="25.85546875" style="219" bestFit="1" customWidth="1"/>
    <col min="10508" max="10508" width="10.5703125" style="219" bestFit="1" customWidth="1"/>
    <col min="10509" max="10509" width="13.85546875" style="219" bestFit="1" customWidth="1"/>
    <col min="10510" max="10510" width="60" style="219" bestFit="1" customWidth="1"/>
    <col min="10511" max="10511" width="22.28515625" style="219" bestFit="1" customWidth="1"/>
    <col min="10512" max="10512" width="27.42578125" style="219" bestFit="1" customWidth="1"/>
    <col min="10513" max="10513" width="18.28515625" style="219" bestFit="1" customWidth="1"/>
    <col min="10514" max="10514" width="19.7109375" style="219" bestFit="1" customWidth="1"/>
    <col min="10515" max="10515" width="24.7109375" style="219" bestFit="1" customWidth="1"/>
    <col min="10516" max="10516" width="22.5703125" style="219" bestFit="1" customWidth="1"/>
    <col min="10517" max="10518" width="24" style="219" bestFit="1" customWidth="1"/>
    <col min="10519" max="10519" width="16.140625" style="219" bestFit="1" customWidth="1"/>
    <col min="10520" max="10520" width="16.85546875" style="219" bestFit="1" customWidth="1"/>
    <col min="10521" max="10521" width="22.5703125" style="219" bestFit="1" customWidth="1"/>
    <col min="10522" max="10752" width="9.140625" style="219"/>
    <col min="10753" max="10753" width="24.28515625" style="219" bestFit="1" customWidth="1"/>
    <col min="10754" max="10754" width="8.28515625" style="219" bestFit="1" customWidth="1"/>
    <col min="10755" max="10755" width="13.28515625" style="219" bestFit="1" customWidth="1"/>
    <col min="10756" max="10756" width="19.7109375" style="219" bestFit="1" customWidth="1"/>
    <col min="10757" max="10757" width="28.140625" style="219" bestFit="1" customWidth="1"/>
    <col min="10758" max="10758" width="36.42578125" style="219" bestFit="1" customWidth="1"/>
    <col min="10759" max="10759" width="66.28515625" style="219" bestFit="1" customWidth="1"/>
    <col min="10760" max="10760" width="71.85546875" style="219" bestFit="1" customWidth="1"/>
    <col min="10761" max="10761" width="18.140625" style="219" bestFit="1" customWidth="1"/>
    <col min="10762" max="10762" width="19.42578125" style="219" bestFit="1" customWidth="1"/>
    <col min="10763" max="10763" width="25.85546875" style="219" bestFit="1" customWidth="1"/>
    <col min="10764" max="10764" width="10.5703125" style="219" bestFit="1" customWidth="1"/>
    <col min="10765" max="10765" width="13.85546875" style="219" bestFit="1" customWidth="1"/>
    <col min="10766" max="10766" width="60" style="219" bestFit="1" customWidth="1"/>
    <col min="10767" max="10767" width="22.28515625" style="219" bestFit="1" customWidth="1"/>
    <col min="10768" max="10768" width="27.42578125" style="219" bestFit="1" customWidth="1"/>
    <col min="10769" max="10769" width="18.28515625" style="219" bestFit="1" customWidth="1"/>
    <col min="10770" max="10770" width="19.7109375" style="219" bestFit="1" customWidth="1"/>
    <col min="10771" max="10771" width="24.7109375" style="219" bestFit="1" customWidth="1"/>
    <col min="10772" max="10772" width="22.5703125" style="219" bestFit="1" customWidth="1"/>
    <col min="10773" max="10774" width="24" style="219" bestFit="1" customWidth="1"/>
    <col min="10775" max="10775" width="16.140625" style="219" bestFit="1" customWidth="1"/>
    <col min="10776" max="10776" width="16.85546875" style="219" bestFit="1" customWidth="1"/>
    <col min="10777" max="10777" width="22.5703125" style="219" bestFit="1" customWidth="1"/>
    <col min="10778" max="11008" width="9.140625" style="219"/>
    <col min="11009" max="11009" width="24.28515625" style="219" bestFit="1" customWidth="1"/>
    <col min="11010" max="11010" width="8.28515625" style="219" bestFit="1" customWidth="1"/>
    <col min="11011" max="11011" width="13.28515625" style="219" bestFit="1" customWidth="1"/>
    <col min="11012" max="11012" width="19.7109375" style="219" bestFit="1" customWidth="1"/>
    <col min="11013" max="11013" width="28.140625" style="219" bestFit="1" customWidth="1"/>
    <col min="11014" max="11014" width="36.42578125" style="219" bestFit="1" customWidth="1"/>
    <col min="11015" max="11015" width="66.28515625" style="219" bestFit="1" customWidth="1"/>
    <col min="11016" max="11016" width="71.85546875" style="219" bestFit="1" customWidth="1"/>
    <col min="11017" max="11017" width="18.140625" style="219" bestFit="1" customWidth="1"/>
    <col min="11018" max="11018" width="19.42578125" style="219" bestFit="1" customWidth="1"/>
    <col min="11019" max="11019" width="25.85546875" style="219" bestFit="1" customWidth="1"/>
    <col min="11020" max="11020" width="10.5703125" style="219" bestFit="1" customWidth="1"/>
    <col min="11021" max="11021" width="13.85546875" style="219" bestFit="1" customWidth="1"/>
    <col min="11022" max="11022" width="60" style="219" bestFit="1" customWidth="1"/>
    <col min="11023" max="11023" width="22.28515625" style="219" bestFit="1" customWidth="1"/>
    <col min="11024" max="11024" width="27.42578125" style="219" bestFit="1" customWidth="1"/>
    <col min="11025" max="11025" width="18.28515625" style="219" bestFit="1" customWidth="1"/>
    <col min="11026" max="11026" width="19.7109375" style="219" bestFit="1" customWidth="1"/>
    <col min="11027" max="11027" width="24.7109375" style="219" bestFit="1" customWidth="1"/>
    <col min="11028" max="11028" width="22.5703125" style="219" bestFit="1" customWidth="1"/>
    <col min="11029" max="11030" width="24" style="219" bestFit="1" customWidth="1"/>
    <col min="11031" max="11031" width="16.140625" style="219" bestFit="1" customWidth="1"/>
    <col min="11032" max="11032" width="16.85546875" style="219" bestFit="1" customWidth="1"/>
    <col min="11033" max="11033" width="22.5703125" style="219" bestFit="1" customWidth="1"/>
    <col min="11034" max="11264" width="9.140625" style="219"/>
    <col min="11265" max="11265" width="24.28515625" style="219" bestFit="1" customWidth="1"/>
    <col min="11266" max="11266" width="8.28515625" style="219" bestFit="1" customWidth="1"/>
    <col min="11267" max="11267" width="13.28515625" style="219" bestFit="1" customWidth="1"/>
    <col min="11268" max="11268" width="19.7109375" style="219" bestFit="1" customWidth="1"/>
    <col min="11269" max="11269" width="28.140625" style="219" bestFit="1" customWidth="1"/>
    <col min="11270" max="11270" width="36.42578125" style="219" bestFit="1" customWidth="1"/>
    <col min="11271" max="11271" width="66.28515625" style="219" bestFit="1" customWidth="1"/>
    <col min="11272" max="11272" width="71.85546875" style="219" bestFit="1" customWidth="1"/>
    <col min="11273" max="11273" width="18.140625" style="219" bestFit="1" customWidth="1"/>
    <col min="11274" max="11274" width="19.42578125" style="219" bestFit="1" customWidth="1"/>
    <col min="11275" max="11275" width="25.85546875" style="219" bestFit="1" customWidth="1"/>
    <col min="11276" max="11276" width="10.5703125" style="219" bestFit="1" customWidth="1"/>
    <col min="11277" max="11277" width="13.85546875" style="219" bestFit="1" customWidth="1"/>
    <col min="11278" max="11278" width="60" style="219" bestFit="1" customWidth="1"/>
    <col min="11279" max="11279" width="22.28515625" style="219" bestFit="1" customWidth="1"/>
    <col min="11280" max="11280" width="27.42578125" style="219" bestFit="1" customWidth="1"/>
    <col min="11281" max="11281" width="18.28515625" style="219" bestFit="1" customWidth="1"/>
    <col min="11282" max="11282" width="19.7109375" style="219" bestFit="1" customWidth="1"/>
    <col min="11283" max="11283" width="24.7109375" style="219" bestFit="1" customWidth="1"/>
    <col min="11284" max="11284" width="22.5703125" style="219" bestFit="1" customWidth="1"/>
    <col min="11285" max="11286" width="24" style="219" bestFit="1" customWidth="1"/>
    <col min="11287" max="11287" width="16.140625" style="219" bestFit="1" customWidth="1"/>
    <col min="11288" max="11288" width="16.85546875" style="219" bestFit="1" customWidth="1"/>
    <col min="11289" max="11289" width="22.5703125" style="219" bestFit="1" customWidth="1"/>
    <col min="11290" max="11520" width="9.140625" style="219"/>
    <col min="11521" max="11521" width="24.28515625" style="219" bestFit="1" customWidth="1"/>
    <col min="11522" max="11522" width="8.28515625" style="219" bestFit="1" customWidth="1"/>
    <col min="11523" max="11523" width="13.28515625" style="219" bestFit="1" customWidth="1"/>
    <col min="11524" max="11524" width="19.7109375" style="219" bestFit="1" customWidth="1"/>
    <col min="11525" max="11525" width="28.140625" style="219" bestFit="1" customWidth="1"/>
    <col min="11526" max="11526" width="36.42578125" style="219" bestFit="1" customWidth="1"/>
    <col min="11527" max="11527" width="66.28515625" style="219" bestFit="1" customWidth="1"/>
    <col min="11528" max="11528" width="71.85546875" style="219" bestFit="1" customWidth="1"/>
    <col min="11529" max="11529" width="18.140625" style="219" bestFit="1" customWidth="1"/>
    <col min="11530" max="11530" width="19.42578125" style="219" bestFit="1" customWidth="1"/>
    <col min="11531" max="11531" width="25.85546875" style="219" bestFit="1" customWidth="1"/>
    <col min="11532" max="11532" width="10.5703125" style="219" bestFit="1" customWidth="1"/>
    <col min="11533" max="11533" width="13.85546875" style="219" bestFit="1" customWidth="1"/>
    <col min="11534" max="11534" width="60" style="219" bestFit="1" customWidth="1"/>
    <col min="11535" max="11535" width="22.28515625" style="219" bestFit="1" customWidth="1"/>
    <col min="11536" max="11536" width="27.42578125" style="219" bestFit="1" customWidth="1"/>
    <col min="11537" max="11537" width="18.28515625" style="219" bestFit="1" customWidth="1"/>
    <col min="11538" max="11538" width="19.7109375" style="219" bestFit="1" customWidth="1"/>
    <col min="11539" max="11539" width="24.7109375" style="219" bestFit="1" customWidth="1"/>
    <col min="11540" max="11540" width="22.5703125" style="219" bestFit="1" customWidth="1"/>
    <col min="11541" max="11542" width="24" style="219" bestFit="1" customWidth="1"/>
    <col min="11543" max="11543" width="16.140625" style="219" bestFit="1" customWidth="1"/>
    <col min="11544" max="11544" width="16.85546875" style="219" bestFit="1" customWidth="1"/>
    <col min="11545" max="11545" width="22.5703125" style="219" bestFit="1" customWidth="1"/>
    <col min="11546" max="11776" width="9.140625" style="219"/>
    <col min="11777" max="11777" width="24.28515625" style="219" bestFit="1" customWidth="1"/>
    <col min="11778" max="11778" width="8.28515625" style="219" bestFit="1" customWidth="1"/>
    <col min="11779" max="11779" width="13.28515625" style="219" bestFit="1" customWidth="1"/>
    <col min="11780" max="11780" width="19.7109375" style="219" bestFit="1" customWidth="1"/>
    <col min="11781" max="11781" width="28.140625" style="219" bestFit="1" customWidth="1"/>
    <col min="11782" max="11782" width="36.42578125" style="219" bestFit="1" customWidth="1"/>
    <col min="11783" max="11783" width="66.28515625" style="219" bestFit="1" customWidth="1"/>
    <col min="11784" max="11784" width="71.85546875" style="219" bestFit="1" customWidth="1"/>
    <col min="11785" max="11785" width="18.140625" style="219" bestFit="1" customWidth="1"/>
    <col min="11786" max="11786" width="19.42578125" style="219" bestFit="1" customWidth="1"/>
    <col min="11787" max="11787" width="25.85546875" style="219" bestFit="1" customWidth="1"/>
    <col min="11788" max="11788" width="10.5703125" style="219" bestFit="1" customWidth="1"/>
    <col min="11789" max="11789" width="13.85546875" style="219" bestFit="1" customWidth="1"/>
    <col min="11790" max="11790" width="60" style="219" bestFit="1" customWidth="1"/>
    <col min="11791" max="11791" width="22.28515625" style="219" bestFit="1" customWidth="1"/>
    <col min="11792" max="11792" width="27.42578125" style="219" bestFit="1" customWidth="1"/>
    <col min="11793" max="11793" width="18.28515625" style="219" bestFit="1" customWidth="1"/>
    <col min="11794" max="11794" width="19.7109375" style="219" bestFit="1" customWidth="1"/>
    <col min="11795" max="11795" width="24.7109375" style="219" bestFit="1" customWidth="1"/>
    <col min="11796" max="11796" width="22.5703125" style="219" bestFit="1" customWidth="1"/>
    <col min="11797" max="11798" width="24" style="219" bestFit="1" customWidth="1"/>
    <col min="11799" max="11799" width="16.140625" style="219" bestFit="1" customWidth="1"/>
    <col min="11800" max="11800" width="16.85546875" style="219" bestFit="1" customWidth="1"/>
    <col min="11801" max="11801" width="22.5703125" style="219" bestFit="1" customWidth="1"/>
    <col min="11802" max="12032" width="9.140625" style="219"/>
    <col min="12033" max="12033" width="24.28515625" style="219" bestFit="1" customWidth="1"/>
    <col min="12034" max="12034" width="8.28515625" style="219" bestFit="1" customWidth="1"/>
    <col min="12035" max="12035" width="13.28515625" style="219" bestFit="1" customWidth="1"/>
    <col min="12036" max="12036" width="19.7109375" style="219" bestFit="1" customWidth="1"/>
    <col min="12037" max="12037" width="28.140625" style="219" bestFit="1" customWidth="1"/>
    <col min="12038" max="12038" width="36.42578125" style="219" bestFit="1" customWidth="1"/>
    <col min="12039" max="12039" width="66.28515625" style="219" bestFit="1" customWidth="1"/>
    <col min="12040" max="12040" width="71.85546875" style="219" bestFit="1" customWidth="1"/>
    <col min="12041" max="12041" width="18.140625" style="219" bestFit="1" customWidth="1"/>
    <col min="12042" max="12042" width="19.42578125" style="219" bestFit="1" customWidth="1"/>
    <col min="12043" max="12043" width="25.85546875" style="219" bestFit="1" customWidth="1"/>
    <col min="12044" max="12044" width="10.5703125" style="219" bestFit="1" customWidth="1"/>
    <col min="12045" max="12045" width="13.85546875" style="219" bestFit="1" customWidth="1"/>
    <col min="12046" max="12046" width="60" style="219" bestFit="1" customWidth="1"/>
    <col min="12047" max="12047" width="22.28515625" style="219" bestFit="1" customWidth="1"/>
    <col min="12048" max="12048" width="27.42578125" style="219" bestFit="1" customWidth="1"/>
    <col min="12049" max="12049" width="18.28515625" style="219" bestFit="1" customWidth="1"/>
    <col min="12050" max="12050" width="19.7109375" style="219" bestFit="1" customWidth="1"/>
    <col min="12051" max="12051" width="24.7109375" style="219" bestFit="1" customWidth="1"/>
    <col min="12052" max="12052" width="22.5703125" style="219" bestFit="1" customWidth="1"/>
    <col min="12053" max="12054" width="24" style="219" bestFit="1" customWidth="1"/>
    <col min="12055" max="12055" width="16.140625" style="219" bestFit="1" customWidth="1"/>
    <col min="12056" max="12056" width="16.85546875" style="219" bestFit="1" customWidth="1"/>
    <col min="12057" max="12057" width="22.5703125" style="219" bestFit="1" customWidth="1"/>
    <col min="12058" max="12288" width="9.140625" style="219"/>
    <col min="12289" max="12289" width="24.28515625" style="219" bestFit="1" customWidth="1"/>
    <col min="12290" max="12290" width="8.28515625" style="219" bestFit="1" customWidth="1"/>
    <col min="12291" max="12291" width="13.28515625" style="219" bestFit="1" customWidth="1"/>
    <col min="12292" max="12292" width="19.7109375" style="219" bestFit="1" customWidth="1"/>
    <col min="12293" max="12293" width="28.140625" style="219" bestFit="1" customWidth="1"/>
    <col min="12294" max="12294" width="36.42578125" style="219" bestFit="1" customWidth="1"/>
    <col min="12295" max="12295" width="66.28515625" style="219" bestFit="1" customWidth="1"/>
    <col min="12296" max="12296" width="71.85546875" style="219" bestFit="1" customWidth="1"/>
    <col min="12297" max="12297" width="18.140625" style="219" bestFit="1" customWidth="1"/>
    <col min="12298" max="12298" width="19.42578125" style="219" bestFit="1" customWidth="1"/>
    <col min="12299" max="12299" width="25.85546875" style="219" bestFit="1" customWidth="1"/>
    <col min="12300" max="12300" width="10.5703125" style="219" bestFit="1" customWidth="1"/>
    <col min="12301" max="12301" width="13.85546875" style="219" bestFit="1" customWidth="1"/>
    <col min="12302" max="12302" width="60" style="219" bestFit="1" customWidth="1"/>
    <col min="12303" max="12303" width="22.28515625" style="219" bestFit="1" customWidth="1"/>
    <col min="12304" max="12304" width="27.42578125" style="219" bestFit="1" customWidth="1"/>
    <col min="12305" max="12305" width="18.28515625" style="219" bestFit="1" customWidth="1"/>
    <col min="12306" max="12306" width="19.7109375" style="219" bestFit="1" customWidth="1"/>
    <col min="12307" max="12307" width="24.7109375" style="219" bestFit="1" customWidth="1"/>
    <col min="12308" max="12308" width="22.5703125" style="219" bestFit="1" customWidth="1"/>
    <col min="12309" max="12310" width="24" style="219" bestFit="1" customWidth="1"/>
    <col min="12311" max="12311" width="16.140625" style="219" bestFit="1" customWidth="1"/>
    <col min="12312" max="12312" width="16.85546875" style="219" bestFit="1" customWidth="1"/>
    <col min="12313" max="12313" width="22.5703125" style="219" bestFit="1" customWidth="1"/>
    <col min="12314" max="12544" width="9.140625" style="219"/>
    <col min="12545" max="12545" width="24.28515625" style="219" bestFit="1" customWidth="1"/>
    <col min="12546" max="12546" width="8.28515625" style="219" bestFit="1" customWidth="1"/>
    <col min="12547" max="12547" width="13.28515625" style="219" bestFit="1" customWidth="1"/>
    <col min="12548" max="12548" width="19.7109375" style="219" bestFit="1" customWidth="1"/>
    <col min="12549" max="12549" width="28.140625" style="219" bestFit="1" customWidth="1"/>
    <col min="12550" max="12550" width="36.42578125" style="219" bestFit="1" customWidth="1"/>
    <col min="12551" max="12551" width="66.28515625" style="219" bestFit="1" customWidth="1"/>
    <col min="12552" max="12552" width="71.85546875" style="219" bestFit="1" customWidth="1"/>
    <col min="12553" max="12553" width="18.140625" style="219" bestFit="1" customWidth="1"/>
    <col min="12554" max="12554" width="19.42578125" style="219" bestFit="1" customWidth="1"/>
    <col min="12555" max="12555" width="25.85546875" style="219" bestFit="1" customWidth="1"/>
    <col min="12556" max="12556" width="10.5703125" style="219" bestFit="1" customWidth="1"/>
    <col min="12557" max="12557" width="13.85546875" style="219" bestFit="1" customWidth="1"/>
    <col min="12558" max="12558" width="60" style="219" bestFit="1" customWidth="1"/>
    <col min="12559" max="12559" width="22.28515625" style="219" bestFit="1" customWidth="1"/>
    <col min="12560" max="12560" width="27.42578125" style="219" bestFit="1" customWidth="1"/>
    <col min="12561" max="12561" width="18.28515625" style="219" bestFit="1" customWidth="1"/>
    <col min="12562" max="12562" width="19.7109375" style="219" bestFit="1" customWidth="1"/>
    <col min="12563" max="12563" width="24.7109375" style="219" bestFit="1" customWidth="1"/>
    <col min="12564" max="12564" width="22.5703125" style="219" bestFit="1" customWidth="1"/>
    <col min="12565" max="12566" width="24" style="219" bestFit="1" customWidth="1"/>
    <col min="12567" max="12567" width="16.140625" style="219" bestFit="1" customWidth="1"/>
    <col min="12568" max="12568" width="16.85546875" style="219" bestFit="1" customWidth="1"/>
    <col min="12569" max="12569" width="22.5703125" style="219" bestFit="1" customWidth="1"/>
    <col min="12570" max="12800" width="9.140625" style="219"/>
    <col min="12801" max="12801" width="24.28515625" style="219" bestFit="1" customWidth="1"/>
    <col min="12802" max="12802" width="8.28515625" style="219" bestFit="1" customWidth="1"/>
    <col min="12803" max="12803" width="13.28515625" style="219" bestFit="1" customWidth="1"/>
    <col min="12804" max="12804" width="19.7109375" style="219" bestFit="1" customWidth="1"/>
    <col min="12805" max="12805" width="28.140625" style="219" bestFit="1" customWidth="1"/>
    <col min="12806" max="12806" width="36.42578125" style="219" bestFit="1" customWidth="1"/>
    <col min="12807" max="12807" width="66.28515625" style="219" bestFit="1" customWidth="1"/>
    <col min="12808" max="12808" width="71.85546875" style="219" bestFit="1" customWidth="1"/>
    <col min="12809" max="12809" width="18.140625" style="219" bestFit="1" customWidth="1"/>
    <col min="12810" max="12810" width="19.42578125" style="219" bestFit="1" customWidth="1"/>
    <col min="12811" max="12811" width="25.85546875" style="219" bestFit="1" customWidth="1"/>
    <col min="12812" max="12812" width="10.5703125" style="219" bestFit="1" customWidth="1"/>
    <col min="12813" max="12813" width="13.85546875" style="219" bestFit="1" customWidth="1"/>
    <col min="12814" max="12814" width="60" style="219" bestFit="1" customWidth="1"/>
    <col min="12815" max="12815" width="22.28515625" style="219" bestFit="1" customWidth="1"/>
    <col min="12816" max="12816" width="27.42578125" style="219" bestFit="1" customWidth="1"/>
    <col min="12817" max="12817" width="18.28515625" style="219" bestFit="1" customWidth="1"/>
    <col min="12818" max="12818" width="19.7109375" style="219" bestFit="1" customWidth="1"/>
    <col min="12819" max="12819" width="24.7109375" style="219" bestFit="1" customWidth="1"/>
    <col min="12820" max="12820" width="22.5703125" style="219" bestFit="1" customWidth="1"/>
    <col min="12821" max="12822" width="24" style="219" bestFit="1" customWidth="1"/>
    <col min="12823" max="12823" width="16.140625" style="219" bestFit="1" customWidth="1"/>
    <col min="12824" max="12824" width="16.85546875" style="219" bestFit="1" customWidth="1"/>
    <col min="12825" max="12825" width="22.5703125" style="219" bestFit="1" customWidth="1"/>
    <col min="12826" max="13056" width="9.140625" style="219"/>
    <col min="13057" max="13057" width="24.28515625" style="219" bestFit="1" customWidth="1"/>
    <col min="13058" max="13058" width="8.28515625" style="219" bestFit="1" customWidth="1"/>
    <col min="13059" max="13059" width="13.28515625" style="219" bestFit="1" customWidth="1"/>
    <col min="13060" max="13060" width="19.7109375" style="219" bestFit="1" customWidth="1"/>
    <col min="13061" max="13061" width="28.140625" style="219" bestFit="1" customWidth="1"/>
    <col min="13062" max="13062" width="36.42578125" style="219" bestFit="1" customWidth="1"/>
    <col min="13063" max="13063" width="66.28515625" style="219" bestFit="1" customWidth="1"/>
    <col min="13064" max="13064" width="71.85546875" style="219" bestFit="1" customWidth="1"/>
    <col min="13065" max="13065" width="18.140625" style="219" bestFit="1" customWidth="1"/>
    <col min="13066" max="13066" width="19.42578125" style="219" bestFit="1" customWidth="1"/>
    <col min="13067" max="13067" width="25.85546875" style="219" bestFit="1" customWidth="1"/>
    <col min="13068" max="13068" width="10.5703125" style="219" bestFit="1" customWidth="1"/>
    <col min="13069" max="13069" width="13.85546875" style="219" bestFit="1" customWidth="1"/>
    <col min="13070" max="13070" width="60" style="219" bestFit="1" customWidth="1"/>
    <col min="13071" max="13071" width="22.28515625" style="219" bestFit="1" customWidth="1"/>
    <col min="13072" max="13072" width="27.42578125" style="219" bestFit="1" customWidth="1"/>
    <col min="13073" max="13073" width="18.28515625" style="219" bestFit="1" customWidth="1"/>
    <col min="13074" max="13074" width="19.7109375" style="219" bestFit="1" customWidth="1"/>
    <col min="13075" max="13075" width="24.7109375" style="219" bestFit="1" customWidth="1"/>
    <col min="13076" max="13076" width="22.5703125" style="219" bestFit="1" customWidth="1"/>
    <col min="13077" max="13078" width="24" style="219" bestFit="1" customWidth="1"/>
    <col min="13079" max="13079" width="16.140625" style="219" bestFit="1" customWidth="1"/>
    <col min="13080" max="13080" width="16.85546875" style="219" bestFit="1" customWidth="1"/>
    <col min="13081" max="13081" width="22.5703125" style="219" bestFit="1" customWidth="1"/>
    <col min="13082" max="13312" width="9.140625" style="219"/>
    <col min="13313" max="13313" width="24.28515625" style="219" bestFit="1" customWidth="1"/>
    <col min="13314" max="13314" width="8.28515625" style="219" bestFit="1" customWidth="1"/>
    <col min="13315" max="13315" width="13.28515625" style="219" bestFit="1" customWidth="1"/>
    <col min="13316" max="13316" width="19.7109375" style="219" bestFit="1" customWidth="1"/>
    <col min="13317" max="13317" width="28.140625" style="219" bestFit="1" customWidth="1"/>
    <col min="13318" max="13318" width="36.42578125" style="219" bestFit="1" customWidth="1"/>
    <col min="13319" max="13319" width="66.28515625" style="219" bestFit="1" customWidth="1"/>
    <col min="13320" max="13320" width="71.85546875" style="219" bestFit="1" customWidth="1"/>
    <col min="13321" max="13321" width="18.140625" style="219" bestFit="1" customWidth="1"/>
    <col min="13322" max="13322" width="19.42578125" style="219" bestFit="1" customWidth="1"/>
    <col min="13323" max="13323" width="25.85546875" style="219" bestFit="1" customWidth="1"/>
    <col min="13324" max="13324" width="10.5703125" style="219" bestFit="1" customWidth="1"/>
    <col min="13325" max="13325" width="13.85546875" style="219" bestFit="1" customWidth="1"/>
    <col min="13326" max="13326" width="60" style="219" bestFit="1" customWidth="1"/>
    <col min="13327" max="13327" width="22.28515625" style="219" bestFit="1" customWidth="1"/>
    <col min="13328" max="13328" width="27.42578125" style="219" bestFit="1" customWidth="1"/>
    <col min="13329" max="13329" width="18.28515625" style="219" bestFit="1" customWidth="1"/>
    <col min="13330" max="13330" width="19.7109375" style="219" bestFit="1" customWidth="1"/>
    <col min="13331" max="13331" width="24.7109375" style="219" bestFit="1" customWidth="1"/>
    <col min="13332" max="13332" width="22.5703125" style="219" bestFit="1" customWidth="1"/>
    <col min="13333" max="13334" width="24" style="219" bestFit="1" customWidth="1"/>
    <col min="13335" max="13335" width="16.140625" style="219" bestFit="1" customWidth="1"/>
    <col min="13336" max="13336" width="16.85546875" style="219" bestFit="1" customWidth="1"/>
    <col min="13337" max="13337" width="22.5703125" style="219" bestFit="1" customWidth="1"/>
    <col min="13338" max="13568" width="9.140625" style="219"/>
    <col min="13569" max="13569" width="24.28515625" style="219" bestFit="1" customWidth="1"/>
    <col min="13570" max="13570" width="8.28515625" style="219" bestFit="1" customWidth="1"/>
    <col min="13571" max="13571" width="13.28515625" style="219" bestFit="1" customWidth="1"/>
    <col min="13572" max="13572" width="19.7109375" style="219" bestFit="1" customWidth="1"/>
    <col min="13573" max="13573" width="28.140625" style="219" bestFit="1" customWidth="1"/>
    <col min="13574" max="13574" width="36.42578125" style="219" bestFit="1" customWidth="1"/>
    <col min="13575" max="13575" width="66.28515625" style="219" bestFit="1" customWidth="1"/>
    <col min="13576" max="13576" width="71.85546875" style="219" bestFit="1" customWidth="1"/>
    <col min="13577" max="13577" width="18.140625" style="219" bestFit="1" customWidth="1"/>
    <col min="13578" max="13578" width="19.42578125" style="219" bestFit="1" customWidth="1"/>
    <col min="13579" max="13579" width="25.85546875" style="219" bestFit="1" customWidth="1"/>
    <col min="13580" max="13580" width="10.5703125" style="219" bestFit="1" customWidth="1"/>
    <col min="13581" max="13581" width="13.85546875" style="219" bestFit="1" customWidth="1"/>
    <col min="13582" max="13582" width="60" style="219" bestFit="1" customWidth="1"/>
    <col min="13583" max="13583" width="22.28515625" style="219" bestFit="1" customWidth="1"/>
    <col min="13584" max="13584" width="27.42578125" style="219" bestFit="1" customWidth="1"/>
    <col min="13585" max="13585" width="18.28515625" style="219" bestFit="1" customWidth="1"/>
    <col min="13586" max="13586" width="19.7109375" style="219" bestFit="1" customWidth="1"/>
    <col min="13587" max="13587" width="24.7109375" style="219" bestFit="1" customWidth="1"/>
    <col min="13588" max="13588" width="22.5703125" style="219" bestFit="1" customWidth="1"/>
    <col min="13589" max="13590" width="24" style="219" bestFit="1" customWidth="1"/>
    <col min="13591" max="13591" width="16.140625" style="219" bestFit="1" customWidth="1"/>
    <col min="13592" max="13592" width="16.85546875" style="219" bestFit="1" customWidth="1"/>
    <col min="13593" max="13593" width="22.5703125" style="219" bestFit="1" customWidth="1"/>
    <col min="13594" max="13824" width="9.140625" style="219"/>
    <col min="13825" max="13825" width="24.28515625" style="219" bestFit="1" customWidth="1"/>
    <col min="13826" max="13826" width="8.28515625" style="219" bestFit="1" customWidth="1"/>
    <col min="13827" max="13827" width="13.28515625" style="219" bestFit="1" customWidth="1"/>
    <col min="13828" max="13828" width="19.7109375" style="219" bestFit="1" customWidth="1"/>
    <col min="13829" max="13829" width="28.140625" style="219" bestFit="1" customWidth="1"/>
    <col min="13830" max="13830" width="36.42578125" style="219" bestFit="1" customWidth="1"/>
    <col min="13831" max="13831" width="66.28515625" style="219" bestFit="1" customWidth="1"/>
    <col min="13832" max="13832" width="71.85546875" style="219" bestFit="1" customWidth="1"/>
    <col min="13833" max="13833" width="18.140625" style="219" bestFit="1" customWidth="1"/>
    <col min="13834" max="13834" width="19.42578125" style="219" bestFit="1" customWidth="1"/>
    <col min="13835" max="13835" width="25.85546875" style="219" bestFit="1" customWidth="1"/>
    <col min="13836" max="13836" width="10.5703125" style="219" bestFit="1" customWidth="1"/>
    <col min="13837" max="13837" width="13.85546875" style="219" bestFit="1" customWidth="1"/>
    <col min="13838" max="13838" width="60" style="219" bestFit="1" customWidth="1"/>
    <col min="13839" max="13839" width="22.28515625" style="219" bestFit="1" customWidth="1"/>
    <col min="13840" max="13840" width="27.42578125" style="219" bestFit="1" customWidth="1"/>
    <col min="13841" max="13841" width="18.28515625" style="219" bestFit="1" customWidth="1"/>
    <col min="13842" max="13842" width="19.7109375" style="219" bestFit="1" customWidth="1"/>
    <col min="13843" max="13843" width="24.7109375" style="219" bestFit="1" customWidth="1"/>
    <col min="13844" max="13844" width="22.5703125" style="219" bestFit="1" customWidth="1"/>
    <col min="13845" max="13846" width="24" style="219" bestFit="1" customWidth="1"/>
    <col min="13847" max="13847" width="16.140625" style="219" bestFit="1" customWidth="1"/>
    <col min="13848" max="13848" width="16.85546875" style="219" bestFit="1" customWidth="1"/>
    <col min="13849" max="13849" width="22.5703125" style="219" bestFit="1" customWidth="1"/>
    <col min="13850" max="14080" width="9.140625" style="219"/>
    <col min="14081" max="14081" width="24.28515625" style="219" bestFit="1" customWidth="1"/>
    <col min="14082" max="14082" width="8.28515625" style="219" bestFit="1" customWidth="1"/>
    <col min="14083" max="14083" width="13.28515625" style="219" bestFit="1" customWidth="1"/>
    <col min="14084" max="14084" width="19.7109375" style="219" bestFit="1" customWidth="1"/>
    <col min="14085" max="14085" width="28.140625" style="219" bestFit="1" customWidth="1"/>
    <col min="14086" max="14086" width="36.42578125" style="219" bestFit="1" customWidth="1"/>
    <col min="14087" max="14087" width="66.28515625" style="219" bestFit="1" customWidth="1"/>
    <col min="14088" max="14088" width="71.85546875" style="219" bestFit="1" customWidth="1"/>
    <col min="14089" max="14089" width="18.140625" style="219" bestFit="1" customWidth="1"/>
    <col min="14090" max="14090" width="19.42578125" style="219" bestFit="1" customWidth="1"/>
    <col min="14091" max="14091" width="25.85546875" style="219" bestFit="1" customWidth="1"/>
    <col min="14092" max="14092" width="10.5703125" style="219" bestFit="1" customWidth="1"/>
    <col min="14093" max="14093" width="13.85546875" style="219" bestFit="1" customWidth="1"/>
    <col min="14094" max="14094" width="60" style="219" bestFit="1" customWidth="1"/>
    <col min="14095" max="14095" width="22.28515625" style="219" bestFit="1" customWidth="1"/>
    <col min="14096" max="14096" width="27.42578125" style="219" bestFit="1" customWidth="1"/>
    <col min="14097" max="14097" width="18.28515625" style="219" bestFit="1" customWidth="1"/>
    <col min="14098" max="14098" width="19.7109375" style="219" bestFit="1" customWidth="1"/>
    <col min="14099" max="14099" width="24.7109375" style="219" bestFit="1" customWidth="1"/>
    <col min="14100" max="14100" width="22.5703125" style="219" bestFit="1" customWidth="1"/>
    <col min="14101" max="14102" width="24" style="219" bestFit="1" customWidth="1"/>
    <col min="14103" max="14103" width="16.140625" style="219" bestFit="1" customWidth="1"/>
    <col min="14104" max="14104" width="16.85546875" style="219" bestFit="1" customWidth="1"/>
    <col min="14105" max="14105" width="22.5703125" style="219" bestFit="1" customWidth="1"/>
    <col min="14106" max="14336" width="9.140625" style="219"/>
    <col min="14337" max="14337" width="24.28515625" style="219" bestFit="1" customWidth="1"/>
    <col min="14338" max="14338" width="8.28515625" style="219" bestFit="1" customWidth="1"/>
    <col min="14339" max="14339" width="13.28515625" style="219" bestFit="1" customWidth="1"/>
    <col min="14340" max="14340" width="19.7109375" style="219" bestFit="1" customWidth="1"/>
    <col min="14341" max="14341" width="28.140625" style="219" bestFit="1" customWidth="1"/>
    <col min="14342" max="14342" width="36.42578125" style="219" bestFit="1" customWidth="1"/>
    <col min="14343" max="14343" width="66.28515625" style="219" bestFit="1" customWidth="1"/>
    <col min="14344" max="14344" width="71.85546875" style="219" bestFit="1" customWidth="1"/>
    <col min="14345" max="14345" width="18.140625" style="219" bestFit="1" customWidth="1"/>
    <col min="14346" max="14346" width="19.42578125" style="219" bestFit="1" customWidth="1"/>
    <col min="14347" max="14347" width="25.85546875" style="219" bestFit="1" customWidth="1"/>
    <col min="14348" max="14348" width="10.5703125" style="219" bestFit="1" customWidth="1"/>
    <col min="14349" max="14349" width="13.85546875" style="219" bestFit="1" customWidth="1"/>
    <col min="14350" max="14350" width="60" style="219" bestFit="1" customWidth="1"/>
    <col min="14351" max="14351" width="22.28515625" style="219" bestFit="1" customWidth="1"/>
    <col min="14352" max="14352" width="27.42578125" style="219" bestFit="1" customWidth="1"/>
    <col min="14353" max="14353" width="18.28515625" style="219" bestFit="1" customWidth="1"/>
    <col min="14354" max="14354" width="19.7109375" style="219" bestFit="1" customWidth="1"/>
    <col min="14355" max="14355" width="24.7109375" style="219" bestFit="1" customWidth="1"/>
    <col min="14356" max="14356" width="22.5703125" style="219" bestFit="1" customWidth="1"/>
    <col min="14357" max="14358" width="24" style="219" bestFit="1" customWidth="1"/>
    <col min="14359" max="14359" width="16.140625" style="219" bestFit="1" customWidth="1"/>
    <col min="14360" max="14360" width="16.85546875" style="219" bestFit="1" customWidth="1"/>
    <col min="14361" max="14361" width="22.5703125" style="219" bestFit="1" customWidth="1"/>
    <col min="14362" max="14592" width="9.140625" style="219"/>
    <col min="14593" max="14593" width="24.28515625" style="219" bestFit="1" customWidth="1"/>
    <col min="14594" max="14594" width="8.28515625" style="219" bestFit="1" customWidth="1"/>
    <col min="14595" max="14595" width="13.28515625" style="219" bestFit="1" customWidth="1"/>
    <col min="14596" max="14596" width="19.7109375" style="219" bestFit="1" customWidth="1"/>
    <col min="14597" max="14597" width="28.140625" style="219" bestFit="1" customWidth="1"/>
    <col min="14598" max="14598" width="36.42578125" style="219" bestFit="1" customWidth="1"/>
    <col min="14599" max="14599" width="66.28515625" style="219" bestFit="1" customWidth="1"/>
    <col min="14600" max="14600" width="71.85546875" style="219" bestFit="1" customWidth="1"/>
    <col min="14601" max="14601" width="18.140625" style="219" bestFit="1" customWidth="1"/>
    <col min="14602" max="14602" width="19.42578125" style="219" bestFit="1" customWidth="1"/>
    <col min="14603" max="14603" width="25.85546875" style="219" bestFit="1" customWidth="1"/>
    <col min="14604" max="14604" width="10.5703125" style="219" bestFit="1" customWidth="1"/>
    <col min="14605" max="14605" width="13.85546875" style="219" bestFit="1" customWidth="1"/>
    <col min="14606" max="14606" width="60" style="219" bestFit="1" customWidth="1"/>
    <col min="14607" max="14607" width="22.28515625" style="219" bestFit="1" customWidth="1"/>
    <col min="14608" max="14608" width="27.42578125" style="219" bestFit="1" customWidth="1"/>
    <col min="14609" max="14609" width="18.28515625" style="219" bestFit="1" customWidth="1"/>
    <col min="14610" max="14610" width="19.7109375" style="219" bestFit="1" customWidth="1"/>
    <col min="14611" max="14611" width="24.7109375" style="219" bestFit="1" customWidth="1"/>
    <col min="14612" max="14612" width="22.5703125" style="219" bestFit="1" customWidth="1"/>
    <col min="14613" max="14614" width="24" style="219" bestFit="1" customWidth="1"/>
    <col min="14615" max="14615" width="16.140625" style="219" bestFit="1" customWidth="1"/>
    <col min="14616" max="14616" width="16.85546875" style="219" bestFit="1" customWidth="1"/>
    <col min="14617" max="14617" width="22.5703125" style="219" bestFit="1" customWidth="1"/>
    <col min="14618" max="14848" width="9.140625" style="219"/>
    <col min="14849" max="14849" width="24.28515625" style="219" bestFit="1" customWidth="1"/>
    <col min="14850" max="14850" width="8.28515625" style="219" bestFit="1" customWidth="1"/>
    <col min="14851" max="14851" width="13.28515625" style="219" bestFit="1" customWidth="1"/>
    <col min="14852" max="14852" width="19.7109375" style="219" bestFit="1" customWidth="1"/>
    <col min="14853" max="14853" width="28.140625" style="219" bestFit="1" customWidth="1"/>
    <col min="14854" max="14854" width="36.42578125" style="219" bestFit="1" customWidth="1"/>
    <col min="14855" max="14855" width="66.28515625" style="219" bestFit="1" customWidth="1"/>
    <col min="14856" max="14856" width="71.85546875" style="219" bestFit="1" customWidth="1"/>
    <col min="14857" max="14857" width="18.140625" style="219" bestFit="1" customWidth="1"/>
    <col min="14858" max="14858" width="19.42578125" style="219" bestFit="1" customWidth="1"/>
    <col min="14859" max="14859" width="25.85546875" style="219" bestFit="1" customWidth="1"/>
    <col min="14860" max="14860" width="10.5703125" style="219" bestFit="1" customWidth="1"/>
    <col min="14861" max="14861" width="13.85546875" style="219" bestFit="1" customWidth="1"/>
    <col min="14862" max="14862" width="60" style="219" bestFit="1" customWidth="1"/>
    <col min="14863" max="14863" width="22.28515625" style="219" bestFit="1" customWidth="1"/>
    <col min="14864" max="14864" width="27.42578125" style="219" bestFit="1" customWidth="1"/>
    <col min="14865" max="14865" width="18.28515625" style="219" bestFit="1" customWidth="1"/>
    <col min="14866" max="14866" width="19.7109375" style="219" bestFit="1" customWidth="1"/>
    <col min="14867" max="14867" width="24.7109375" style="219" bestFit="1" customWidth="1"/>
    <col min="14868" max="14868" width="22.5703125" style="219" bestFit="1" customWidth="1"/>
    <col min="14869" max="14870" width="24" style="219" bestFit="1" customWidth="1"/>
    <col min="14871" max="14871" width="16.140625" style="219" bestFit="1" customWidth="1"/>
    <col min="14872" max="14872" width="16.85546875" style="219" bestFit="1" customWidth="1"/>
    <col min="14873" max="14873" width="22.5703125" style="219" bestFit="1" customWidth="1"/>
    <col min="14874" max="15104" width="9.140625" style="219"/>
    <col min="15105" max="15105" width="24.28515625" style="219" bestFit="1" customWidth="1"/>
    <col min="15106" max="15106" width="8.28515625" style="219" bestFit="1" customWidth="1"/>
    <col min="15107" max="15107" width="13.28515625" style="219" bestFit="1" customWidth="1"/>
    <col min="15108" max="15108" width="19.7109375" style="219" bestFit="1" customWidth="1"/>
    <col min="15109" max="15109" width="28.140625" style="219" bestFit="1" customWidth="1"/>
    <col min="15110" max="15110" width="36.42578125" style="219" bestFit="1" customWidth="1"/>
    <col min="15111" max="15111" width="66.28515625" style="219" bestFit="1" customWidth="1"/>
    <col min="15112" max="15112" width="71.85546875" style="219" bestFit="1" customWidth="1"/>
    <col min="15113" max="15113" width="18.140625" style="219" bestFit="1" customWidth="1"/>
    <col min="15114" max="15114" width="19.42578125" style="219" bestFit="1" customWidth="1"/>
    <col min="15115" max="15115" width="25.85546875" style="219" bestFit="1" customWidth="1"/>
    <col min="15116" max="15116" width="10.5703125" style="219" bestFit="1" customWidth="1"/>
    <col min="15117" max="15117" width="13.85546875" style="219" bestFit="1" customWidth="1"/>
    <col min="15118" max="15118" width="60" style="219" bestFit="1" customWidth="1"/>
    <col min="15119" max="15119" width="22.28515625" style="219" bestFit="1" customWidth="1"/>
    <col min="15120" max="15120" width="27.42578125" style="219" bestFit="1" customWidth="1"/>
    <col min="15121" max="15121" width="18.28515625" style="219" bestFit="1" customWidth="1"/>
    <col min="15122" max="15122" width="19.7109375" style="219" bestFit="1" customWidth="1"/>
    <col min="15123" max="15123" width="24.7109375" style="219" bestFit="1" customWidth="1"/>
    <col min="15124" max="15124" width="22.5703125" style="219" bestFit="1" customWidth="1"/>
    <col min="15125" max="15126" width="24" style="219" bestFit="1" customWidth="1"/>
    <col min="15127" max="15127" width="16.140625" style="219" bestFit="1" customWidth="1"/>
    <col min="15128" max="15128" width="16.85546875" style="219" bestFit="1" customWidth="1"/>
    <col min="15129" max="15129" width="22.5703125" style="219" bestFit="1" customWidth="1"/>
    <col min="15130" max="15360" width="9.140625" style="219"/>
    <col min="15361" max="15361" width="24.28515625" style="219" bestFit="1" customWidth="1"/>
    <col min="15362" max="15362" width="8.28515625" style="219" bestFit="1" customWidth="1"/>
    <col min="15363" max="15363" width="13.28515625" style="219" bestFit="1" customWidth="1"/>
    <col min="15364" max="15364" width="19.7109375" style="219" bestFit="1" customWidth="1"/>
    <col min="15365" max="15365" width="28.140625" style="219" bestFit="1" customWidth="1"/>
    <col min="15366" max="15366" width="36.42578125" style="219" bestFit="1" customWidth="1"/>
    <col min="15367" max="15367" width="66.28515625" style="219" bestFit="1" customWidth="1"/>
    <col min="15368" max="15368" width="71.85546875" style="219" bestFit="1" customWidth="1"/>
    <col min="15369" max="15369" width="18.140625" style="219" bestFit="1" customWidth="1"/>
    <col min="15370" max="15370" width="19.42578125" style="219" bestFit="1" customWidth="1"/>
    <col min="15371" max="15371" width="25.85546875" style="219" bestFit="1" customWidth="1"/>
    <col min="15372" max="15372" width="10.5703125" style="219" bestFit="1" customWidth="1"/>
    <col min="15373" max="15373" width="13.85546875" style="219" bestFit="1" customWidth="1"/>
    <col min="15374" max="15374" width="60" style="219" bestFit="1" customWidth="1"/>
    <col min="15375" max="15375" width="22.28515625" style="219" bestFit="1" customWidth="1"/>
    <col min="15376" max="15376" width="27.42578125" style="219" bestFit="1" customWidth="1"/>
    <col min="15377" max="15377" width="18.28515625" style="219" bestFit="1" customWidth="1"/>
    <col min="15378" max="15378" width="19.7109375" style="219" bestFit="1" customWidth="1"/>
    <col min="15379" max="15379" width="24.7109375" style="219" bestFit="1" customWidth="1"/>
    <col min="15380" max="15380" width="22.5703125" style="219" bestFit="1" customWidth="1"/>
    <col min="15381" max="15382" width="24" style="219" bestFit="1" customWidth="1"/>
    <col min="15383" max="15383" width="16.140625" style="219" bestFit="1" customWidth="1"/>
    <col min="15384" max="15384" width="16.85546875" style="219" bestFit="1" customWidth="1"/>
    <col min="15385" max="15385" width="22.5703125" style="219" bestFit="1" customWidth="1"/>
    <col min="15386" max="15616" width="9.140625" style="219"/>
    <col min="15617" max="15617" width="24.28515625" style="219" bestFit="1" customWidth="1"/>
    <col min="15618" max="15618" width="8.28515625" style="219" bestFit="1" customWidth="1"/>
    <col min="15619" max="15619" width="13.28515625" style="219" bestFit="1" customWidth="1"/>
    <col min="15620" max="15620" width="19.7109375" style="219" bestFit="1" customWidth="1"/>
    <col min="15621" max="15621" width="28.140625" style="219" bestFit="1" customWidth="1"/>
    <col min="15622" max="15622" width="36.42578125" style="219" bestFit="1" customWidth="1"/>
    <col min="15623" max="15623" width="66.28515625" style="219" bestFit="1" customWidth="1"/>
    <col min="15624" max="15624" width="71.85546875" style="219" bestFit="1" customWidth="1"/>
    <col min="15625" max="15625" width="18.140625" style="219" bestFit="1" customWidth="1"/>
    <col min="15626" max="15626" width="19.42578125" style="219" bestFit="1" customWidth="1"/>
    <col min="15627" max="15627" width="25.85546875" style="219" bestFit="1" customWidth="1"/>
    <col min="15628" max="15628" width="10.5703125" style="219" bestFit="1" customWidth="1"/>
    <col min="15629" max="15629" width="13.85546875" style="219" bestFit="1" customWidth="1"/>
    <col min="15630" max="15630" width="60" style="219" bestFit="1" customWidth="1"/>
    <col min="15631" max="15631" width="22.28515625" style="219" bestFit="1" customWidth="1"/>
    <col min="15632" max="15632" width="27.42578125" style="219" bestFit="1" customWidth="1"/>
    <col min="15633" max="15633" width="18.28515625" style="219" bestFit="1" customWidth="1"/>
    <col min="15634" max="15634" width="19.7109375" style="219" bestFit="1" customWidth="1"/>
    <col min="15635" max="15635" width="24.7109375" style="219" bestFit="1" customWidth="1"/>
    <col min="15636" max="15636" width="22.5703125" style="219" bestFit="1" customWidth="1"/>
    <col min="15637" max="15638" width="24" style="219" bestFit="1" customWidth="1"/>
    <col min="15639" max="15639" width="16.140625" style="219" bestFit="1" customWidth="1"/>
    <col min="15640" max="15640" width="16.85546875" style="219" bestFit="1" customWidth="1"/>
    <col min="15641" max="15641" width="22.5703125" style="219" bestFit="1" customWidth="1"/>
    <col min="15642" max="15872" width="9.140625" style="219"/>
    <col min="15873" max="15873" width="24.28515625" style="219" bestFit="1" customWidth="1"/>
    <col min="15874" max="15874" width="8.28515625" style="219" bestFit="1" customWidth="1"/>
    <col min="15875" max="15875" width="13.28515625" style="219" bestFit="1" customWidth="1"/>
    <col min="15876" max="15876" width="19.7109375" style="219" bestFit="1" customWidth="1"/>
    <col min="15877" max="15877" width="28.140625" style="219" bestFit="1" customWidth="1"/>
    <col min="15878" max="15878" width="36.42578125" style="219" bestFit="1" customWidth="1"/>
    <col min="15879" max="15879" width="66.28515625" style="219" bestFit="1" customWidth="1"/>
    <col min="15880" max="15880" width="71.85546875" style="219" bestFit="1" customWidth="1"/>
    <col min="15881" max="15881" width="18.140625" style="219" bestFit="1" customWidth="1"/>
    <col min="15882" max="15882" width="19.42578125" style="219" bestFit="1" customWidth="1"/>
    <col min="15883" max="15883" width="25.85546875" style="219" bestFit="1" customWidth="1"/>
    <col min="15884" max="15884" width="10.5703125" style="219" bestFit="1" customWidth="1"/>
    <col min="15885" max="15885" width="13.85546875" style="219" bestFit="1" customWidth="1"/>
    <col min="15886" max="15886" width="60" style="219" bestFit="1" customWidth="1"/>
    <col min="15887" max="15887" width="22.28515625" style="219" bestFit="1" customWidth="1"/>
    <col min="15888" max="15888" width="27.42578125" style="219" bestFit="1" customWidth="1"/>
    <col min="15889" max="15889" width="18.28515625" style="219" bestFit="1" customWidth="1"/>
    <col min="15890" max="15890" width="19.7109375" style="219" bestFit="1" customWidth="1"/>
    <col min="15891" max="15891" width="24.7109375" style="219" bestFit="1" customWidth="1"/>
    <col min="15892" max="15892" width="22.5703125" style="219" bestFit="1" customWidth="1"/>
    <col min="15893" max="15894" width="24" style="219" bestFit="1" customWidth="1"/>
    <col min="15895" max="15895" width="16.140625" style="219" bestFit="1" customWidth="1"/>
    <col min="15896" max="15896" width="16.85546875" style="219" bestFit="1" customWidth="1"/>
    <col min="15897" max="15897" width="22.5703125" style="219" bestFit="1" customWidth="1"/>
    <col min="15898" max="16128" width="9.140625" style="219"/>
    <col min="16129" max="16129" width="24.28515625" style="219" bestFit="1" customWidth="1"/>
    <col min="16130" max="16130" width="8.28515625" style="219" bestFit="1" customWidth="1"/>
    <col min="16131" max="16131" width="13.28515625" style="219" bestFit="1" customWidth="1"/>
    <col min="16132" max="16132" width="19.7109375" style="219" bestFit="1" customWidth="1"/>
    <col min="16133" max="16133" width="28.140625" style="219" bestFit="1" customWidth="1"/>
    <col min="16134" max="16134" width="36.42578125" style="219" bestFit="1" customWidth="1"/>
    <col min="16135" max="16135" width="66.28515625" style="219" bestFit="1" customWidth="1"/>
    <col min="16136" max="16136" width="71.85546875" style="219" bestFit="1" customWidth="1"/>
    <col min="16137" max="16137" width="18.140625" style="219" bestFit="1" customWidth="1"/>
    <col min="16138" max="16138" width="19.42578125" style="219" bestFit="1" customWidth="1"/>
    <col min="16139" max="16139" width="25.85546875" style="219" bestFit="1" customWidth="1"/>
    <col min="16140" max="16140" width="10.5703125" style="219" bestFit="1" customWidth="1"/>
    <col min="16141" max="16141" width="13.85546875" style="219" bestFit="1" customWidth="1"/>
    <col min="16142" max="16142" width="60" style="219" bestFit="1" customWidth="1"/>
    <col min="16143" max="16143" width="22.28515625" style="219" bestFit="1" customWidth="1"/>
    <col min="16144" max="16144" width="27.42578125" style="219" bestFit="1" customWidth="1"/>
    <col min="16145" max="16145" width="18.28515625" style="219" bestFit="1" customWidth="1"/>
    <col min="16146" max="16146" width="19.7109375" style="219" bestFit="1" customWidth="1"/>
    <col min="16147" max="16147" width="24.7109375" style="219" bestFit="1" customWidth="1"/>
    <col min="16148" max="16148" width="22.5703125" style="219" bestFit="1" customWidth="1"/>
    <col min="16149" max="16150" width="24" style="219" bestFit="1" customWidth="1"/>
    <col min="16151" max="16151" width="16.140625" style="219" bestFit="1" customWidth="1"/>
    <col min="16152" max="16152" width="16.85546875" style="219" bestFit="1" customWidth="1"/>
    <col min="16153" max="16153" width="22.5703125" style="219" bestFit="1" customWidth="1"/>
    <col min="16154" max="16384" width="9.140625" style="219"/>
  </cols>
  <sheetData>
    <row r="1" spans="1:26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189</v>
      </c>
      <c r="X1" s="3" t="s">
        <v>27</v>
      </c>
      <c r="Y1" s="3" t="s">
        <v>220</v>
      </c>
      <c r="Z1" s="3" t="s">
        <v>208</v>
      </c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</sheetData>
  <sortState ref="A2:AB595">
    <sortCondition ref="F2:F595"/>
    <sortCondition ref="G2:G5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A22" workbookViewId="0">
      <selection activeCell="H13" sqref="H13"/>
    </sheetView>
  </sheetViews>
  <sheetFormatPr defaultRowHeight="15"/>
  <cols>
    <col min="1" max="1" width="34.7109375" style="16" bestFit="1" customWidth="1"/>
    <col min="2" max="2" width="40.5703125" style="16" bestFit="1" customWidth="1"/>
    <col min="3" max="5" width="16.42578125" customWidth="1"/>
    <col min="6" max="6" width="23.5703125" style="1" bestFit="1" customWidth="1"/>
    <col min="9" max="9" width="12.140625" bestFit="1" customWidth="1"/>
  </cols>
  <sheetData>
    <row r="1" spans="1:6">
      <c r="A1" s="15" t="s">
        <v>3</v>
      </c>
      <c r="B1" s="15" t="s">
        <v>4</v>
      </c>
      <c r="C1" s="7" t="s">
        <v>144</v>
      </c>
      <c r="D1" s="7" t="s">
        <v>145</v>
      </c>
      <c r="E1" s="7" t="s">
        <v>146</v>
      </c>
      <c r="F1" s="7" t="s">
        <v>147</v>
      </c>
    </row>
    <row r="2" spans="1:6" s="26" customFormat="1">
      <c r="A2" s="221" t="s">
        <v>39</v>
      </c>
      <c r="B2" s="221" t="s">
        <v>72</v>
      </c>
      <c r="C2" s="222"/>
      <c r="D2" s="222"/>
      <c r="E2" s="222"/>
      <c r="F2" s="213"/>
    </row>
    <row r="3" spans="1:6" s="26" customFormat="1">
      <c r="A3" s="221"/>
      <c r="B3" s="221" t="s">
        <v>120</v>
      </c>
      <c r="C3" s="222"/>
      <c r="D3" s="222"/>
      <c r="E3" s="222"/>
      <c r="F3" s="213"/>
    </row>
    <row r="4" spans="1:6" s="26" customFormat="1">
      <c r="A4" s="221"/>
      <c r="B4" s="221" t="s">
        <v>49</v>
      </c>
      <c r="C4" s="222"/>
      <c r="D4" s="222"/>
      <c r="E4" s="222"/>
      <c r="F4" s="213"/>
    </row>
    <row r="5" spans="1:6" s="26" customFormat="1">
      <c r="A5" s="221"/>
      <c r="B5" s="221" t="s">
        <v>40</v>
      </c>
      <c r="C5" s="222"/>
      <c r="D5" s="222"/>
      <c r="E5" s="222"/>
      <c r="F5" s="213"/>
    </row>
    <row r="6" spans="1:6" s="26" customFormat="1">
      <c r="A6" s="221"/>
      <c r="B6" s="221" t="s">
        <v>52</v>
      </c>
      <c r="C6" s="222"/>
      <c r="D6" s="222"/>
      <c r="E6" s="222"/>
      <c r="F6" s="213"/>
    </row>
    <row r="7" spans="1:6" s="26" customFormat="1">
      <c r="A7" s="221"/>
      <c r="B7" s="221" t="s">
        <v>42</v>
      </c>
      <c r="C7" s="222"/>
      <c r="D7" s="222"/>
      <c r="E7" s="222"/>
      <c r="F7" s="213"/>
    </row>
    <row r="8" spans="1:6" s="26" customFormat="1">
      <c r="A8" s="221"/>
      <c r="B8" s="221" t="s">
        <v>69</v>
      </c>
      <c r="C8" s="222"/>
      <c r="D8" s="222"/>
      <c r="E8" s="222"/>
      <c r="F8" s="213"/>
    </row>
    <row r="9" spans="1:6" s="26" customFormat="1">
      <c r="A9" s="221"/>
      <c r="B9" s="221" t="s">
        <v>58</v>
      </c>
      <c r="C9" s="222"/>
      <c r="D9" s="222"/>
      <c r="E9" s="222"/>
      <c r="F9" s="213"/>
    </row>
    <row r="10" spans="1:6" s="26" customFormat="1">
      <c r="A10" s="221"/>
      <c r="B10" s="221" t="s">
        <v>44</v>
      </c>
      <c r="C10" s="222"/>
      <c r="D10" s="222"/>
      <c r="E10" s="222"/>
      <c r="F10" s="213"/>
    </row>
    <row r="11" spans="1:6" s="26" customFormat="1">
      <c r="A11" s="221"/>
      <c r="B11" s="221" t="s">
        <v>53</v>
      </c>
      <c r="C11" s="222"/>
      <c r="D11" s="222"/>
      <c r="E11" s="222"/>
      <c r="F11" s="213"/>
    </row>
    <row r="12" spans="1:6" s="26" customFormat="1" ht="15.75" thickBot="1">
      <c r="A12" s="223"/>
      <c r="B12" s="223" t="s">
        <v>110</v>
      </c>
      <c r="C12" s="224"/>
      <c r="D12" s="224"/>
      <c r="E12" s="224"/>
      <c r="F12" s="224"/>
    </row>
    <row r="13" spans="1:6" s="26" customFormat="1" ht="15.75" thickTop="1">
      <c r="A13" s="225" t="s">
        <v>33</v>
      </c>
      <c r="B13" s="225" t="s">
        <v>34</v>
      </c>
      <c r="C13" s="226"/>
      <c r="D13" s="226"/>
      <c r="E13" s="226"/>
      <c r="F13" s="227"/>
    </row>
    <row r="14" spans="1:6" s="26" customFormat="1">
      <c r="A14" s="221"/>
      <c r="B14" s="221" t="s">
        <v>56</v>
      </c>
      <c r="C14" s="222"/>
      <c r="D14" s="222"/>
      <c r="E14" s="222"/>
      <c r="F14" s="213"/>
    </row>
    <row r="15" spans="1:6" s="26" customFormat="1">
      <c r="A15" s="221"/>
      <c r="B15" s="221" t="s">
        <v>37</v>
      </c>
      <c r="C15" s="222"/>
      <c r="D15" s="222"/>
      <c r="E15" s="222"/>
      <c r="F15" s="213"/>
    </row>
    <row r="16" spans="1:6" s="26" customFormat="1">
      <c r="A16" s="221"/>
      <c r="B16" s="221" t="s">
        <v>67</v>
      </c>
      <c r="C16" s="222"/>
      <c r="D16" s="222"/>
      <c r="E16" s="222"/>
      <c r="F16" s="213"/>
    </row>
    <row r="17" spans="1:8" s="26" customFormat="1">
      <c r="A17" s="221" t="s">
        <v>61</v>
      </c>
      <c r="B17" s="221" t="s">
        <v>62</v>
      </c>
      <c r="C17" s="222"/>
      <c r="D17" s="222"/>
      <c r="E17" s="222"/>
      <c r="F17" s="213"/>
      <c r="H17" s="228"/>
    </row>
    <row r="18" spans="1:8" s="26" customFormat="1">
      <c r="A18" s="221"/>
      <c r="B18" s="221" t="s">
        <v>77</v>
      </c>
      <c r="C18" s="222"/>
      <c r="D18" s="222"/>
      <c r="E18" s="222"/>
      <c r="F18" s="213"/>
      <c r="H18" s="228"/>
    </row>
    <row r="19" spans="1:8" s="26" customFormat="1">
      <c r="A19" s="221"/>
      <c r="B19" s="221" t="s">
        <v>85</v>
      </c>
      <c r="C19" s="222"/>
      <c r="D19" s="222"/>
      <c r="E19" s="222"/>
      <c r="F19" s="213"/>
      <c r="H19" s="228"/>
    </row>
    <row r="20" spans="1:8" s="26" customFormat="1">
      <c r="A20" s="221" t="s">
        <v>29</v>
      </c>
      <c r="B20" s="221" t="s">
        <v>30</v>
      </c>
      <c r="C20" s="222"/>
      <c r="D20" s="222"/>
      <c r="E20" s="222"/>
      <c r="F20" s="213"/>
    </row>
    <row r="21" spans="1:8" s="26" customFormat="1">
      <c r="A21" s="221"/>
      <c r="B21" s="221" t="s">
        <v>65</v>
      </c>
      <c r="C21" s="222"/>
      <c r="D21" s="222"/>
      <c r="E21" s="222"/>
      <c r="F21" s="213"/>
    </row>
    <row r="22" spans="1:8" s="26" customFormat="1">
      <c r="A22" s="221"/>
      <c r="B22" s="221" t="s">
        <v>128</v>
      </c>
      <c r="C22" s="213"/>
      <c r="D22" s="213"/>
      <c r="E22" s="213"/>
      <c r="F22" s="213"/>
    </row>
    <row r="23" spans="1:8" s="26" customFormat="1">
      <c r="A23" s="221" t="s">
        <v>126</v>
      </c>
      <c r="B23" s="221"/>
      <c r="C23" s="213"/>
      <c r="D23" s="213"/>
      <c r="E23" s="213"/>
      <c r="F23" s="213"/>
    </row>
    <row r="24" spans="1:8" s="26" customFormat="1">
      <c r="A24" s="221" t="s">
        <v>131</v>
      </c>
      <c r="B24" s="221"/>
      <c r="C24" s="213"/>
      <c r="D24" s="213"/>
      <c r="E24" s="213"/>
      <c r="F24" s="213"/>
    </row>
    <row r="25" spans="1:8" s="26" customFormat="1">
      <c r="A25" s="221" t="s">
        <v>36</v>
      </c>
      <c r="B25" s="221"/>
      <c r="C25" s="213"/>
      <c r="D25" s="213"/>
      <c r="E25" s="213"/>
      <c r="F25" s="213"/>
    </row>
    <row r="26" spans="1:8" s="26" customFormat="1">
      <c r="A26" s="221" t="s">
        <v>112</v>
      </c>
      <c r="B26" s="221"/>
      <c r="C26" s="213"/>
      <c r="D26" s="213"/>
      <c r="E26" s="213"/>
      <c r="F26" s="213"/>
    </row>
    <row r="27" spans="1:8" s="26" customFormat="1">
      <c r="A27" s="221" t="s">
        <v>130</v>
      </c>
      <c r="B27" s="221"/>
      <c r="C27" s="213"/>
      <c r="D27" s="213"/>
      <c r="E27" s="213"/>
      <c r="F27" s="213"/>
    </row>
    <row r="28" spans="1:8" s="26" customFormat="1">
      <c r="A28" s="221" t="s">
        <v>141</v>
      </c>
      <c r="B28" s="221"/>
      <c r="C28" s="213"/>
      <c r="D28" s="213"/>
      <c r="E28" s="213"/>
      <c r="F28" s="213"/>
    </row>
    <row r="29" spans="1:8" s="26" customFormat="1">
      <c r="A29" s="221" t="s">
        <v>142</v>
      </c>
      <c r="B29" s="221"/>
      <c r="C29" s="213"/>
      <c r="D29" s="213"/>
      <c r="E29" s="213"/>
      <c r="F29" s="213"/>
    </row>
    <row r="30" spans="1:8" s="26" customFormat="1">
      <c r="A30" s="221" t="s">
        <v>117</v>
      </c>
      <c r="B30" s="221"/>
      <c r="C30" s="213"/>
      <c r="D30" s="213"/>
      <c r="E30" s="213"/>
      <c r="F30" s="213"/>
    </row>
    <row r="31" spans="1:8" s="26" customFormat="1">
      <c r="A31" s="221" t="s">
        <v>124</v>
      </c>
      <c r="B31" s="221"/>
      <c r="C31" s="213"/>
      <c r="D31" s="213"/>
      <c r="E31" s="213"/>
      <c r="F31" s="213"/>
    </row>
    <row r="32" spans="1:8" s="26" customFormat="1">
      <c r="A32" s="221" t="s">
        <v>107</v>
      </c>
      <c r="B32" s="221"/>
      <c r="C32" s="213"/>
      <c r="D32" s="213"/>
      <c r="E32" s="213"/>
      <c r="F32" s="213"/>
    </row>
    <row r="33" spans="1:6" s="26" customFormat="1">
      <c r="A33" s="221" t="s">
        <v>107</v>
      </c>
      <c r="B33" s="221" t="s">
        <v>108</v>
      </c>
      <c r="C33" s="213"/>
      <c r="D33" s="213"/>
      <c r="E33" s="213"/>
      <c r="F33" s="213"/>
    </row>
    <row r="34" spans="1:6" s="26" customFormat="1">
      <c r="A34" s="221" t="s">
        <v>107</v>
      </c>
      <c r="B34" s="221" t="s">
        <v>115</v>
      </c>
      <c r="C34" s="213"/>
      <c r="D34" s="213"/>
      <c r="E34" s="213"/>
      <c r="F34" s="213"/>
    </row>
    <row r="35" spans="1:6" s="26" customFormat="1">
      <c r="A35" s="221" t="s">
        <v>107</v>
      </c>
      <c r="B35" s="221" t="s">
        <v>113</v>
      </c>
      <c r="C35" s="213"/>
      <c r="D35" s="213"/>
      <c r="E35" s="213"/>
      <c r="F35" s="213"/>
    </row>
    <row r="36" spans="1:6">
      <c r="A36" s="20" t="s">
        <v>153</v>
      </c>
      <c r="B36" s="21"/>
      <c r="C36" s="12">
        <f>SUM(C2:C35)</f>
        <v>0</v>
      </c>
      <c r="D36" s="12">
        <f>SUM(D2:D35)</f>
        <v>0</v>
      </c>
      <c r="E36" s="12">
        <f>SUM(E2:E35)</f>
        <v>0</v>
      </c>
      <c r="F36" s="12">
        <f>SUM(F2:F35)</f>
        <v>0</v>
      </c>
    </row>
  </sheetData>
  <protectedRanges>
    <protectedRange password="CE28" sqref="A2:A22" name="Aralık2_2"/>
    <protectedRange password="CE28" sqref="B2:B22" name="Aralık1_3"/>
    <protectedRange password="CE28" sqref="A23:A35" name="Aralık1_1_2"/>
  </protectedRange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H10" sqref="H10"/>
    </sheetView>
  </sheetViews>
  <sheetFormatPr defaultRowHeight="15"/>
  <cols>
    <col min="1" max="1" width="34.7109375" style="16" bestFit="1" customWidth="1"/>
    <col min="2" max="2" width="40.5703125" style="16" bestFit="1" customWidth="1"/>
    <col min="3" max="3" width="22.5703125" style="1" bestFit="1" customWidth="1"/>
    <col min="4" max="4" width="19.85546875" style="1" bestFit="1" customWidth="1"/>
    <col min="5" max="5" width="1" customWidth="1"/>
    <col min="6" max="6" width="30.28515625" style="1" bestFit="1" customWidth="1"/>
  </cols>
  <sheetData>
    <row r="1" spans="1:6">
      <c r="A1" s="15" t="s">
        <v>3</v>
      </c>
      <c r="B1" s="15" t="s">
        <v>4</v>
      </c>
      <c r="C1" s="159" t="s">
        <v>154</v>
      </c>
      <c r="D1" s="2" t="s">
        <v>1</v>
      </c>
      <c r="F1" s="2" t="s">
        <v>207</v>
      </c>
    </row>
    <row r="2" spans="1:6" s="26" customFormat="1">
      <c r="A2" s="221" t="s">
        <v>39</v>
      </c>
      <c r="B2" s="221" t="s">
        <v>72</v>
      </c>
      <c r="C2" s="282"/>
      <c r="D2" s="282"/>
      <c r="F2" s="282"/>
    </row>
    <row r="3" spans="1:6" s="26" customFormat="1">
      <c r="A3" s="221"/>
      <c r="B3" s="221" t="s">
        <v>120</v>
      </c>
      <c r="C3" s="282"/>
      <c r="D3" s="282"/>
      <c r="F3" s="282"/>
    </row>
    <row r="4" spans="1:6" s="26" customFormat="1">
      <c r="A4" s="221"/>
      <c r="B4" s="221" t="s">
        <v>49</v>
      </c>
      <c r="C4" s="282"/>
      <c r="D4" s="282"/>
      <c r="F4" s="282"/>
    </row>
    <row r="5" spans="1:6" s="26" customFormat="1">
      <c r="A5" s="221"/>
      <c r="B5" s="221" t="s">
        <v>40</v>
      </c>
      <c r="C5" s="282"/>
      <c r="D5" s="282"/>
      <c r="F5" s="282"/>
    </row>
    <row r="6" spans="1:6" s="26" customFormat="1">
      <c r="A6" s="221"/>
      <c r="B6" s="221" t="s">
        <v>52</v>
      </c>
      <c r="C6" s="282"/>
      <c r="D6" s="282"/>
      <c r="F6" s="282"/>
    </row>
    <row r="7" spans="1:6" s="26" customFormat="1">
      <c r="A7" s="221"/>
      <c r="B7" s="35" t="s">
        <v>42</v>
      </c>
      <c r="C7" s="283"/>
      <c r="D7" s="283"/>
      <c r="E7" s="36"/>
      <c r="F7" s="283"/>
    </row>
    <row r="8" spans="1:6" s="26" customFormat="1">
      <c r="A8" s="221"/>
      <c r="B8" s="221" t="s">
        <v>69</v>
      </c>
      <c r="C8" s="282"/>
      <c r="D8" s="282"/>
      <c r="F8" s="282"/>
    </row>
    <row r="9" spans="1:6" s="26" customFormat="1">
      <c r="A9" s="221"/>
      <c r="B9" s="221" t="s">
        <v>58</v>
      </c>
      <c r="C9" s="282"/>
      <c r="D9" s="282"/>
      <c r="F9" s="282"/>
    </row>
    <row r="10" spans="1:6" s="26" customFormat="1">
      <c r="A10" s="221"/>
      <c r="B10" s="221" t="s">
        <v>44</v>
      </c>
      <c r="C10" s="282"/>
      <c r="D10" s="282"/>
      <c r="F10" s="282"/>
    </row>
    <row r="11" spans="1:6" s="26" customFormat="1">
      <c r="A11" s="221"/>
      <c r="B11" s="221" t="s">
        <v>53</v>
      </c>
      <c r="C11" s="282"/>
      <c r="D11" s="282"/>
      <c r="F11" s="282"/>
    </row>
    <row r="12" spans="1:6" s="26" customFormat="1" ht="15.75" thickBot="1">
      <c r="A12" s="223"/>
      <c r="B12" s="223" t="s">
        <v>110</v>
      </c>
      <c r="C12" s="161"/>
      <c r="D12" s="161"/>
      <c r="E12" s="284"/>
      <c r="F12" s="161"/>
    </row>
    <row r="13" spans="1:6" s="26" customFormat="1" ht="15.75" thickTop="1">
      <c r="A13" s="225" t="s">
        <v>33</v>
      </c>
      <c r="B13" s="225" t="s">
        <v>34</v>
      </c>
      <c r="C13" s="227"/>
      <c r="D13" s="285"/>
      <c r="F13" s="285"/>
    </row>
    <row r="14" spans="1:6" s="26" customFormat="1">
      <c r="A14" s="221"/>
      <c r="B14" s="221" t="s">
        <v>56</v>
      </c>
      <c r="C14" s="213"/>
      <c r="D14" s="282"/>
      <c r="F14" s="282"/>
    </row>
    <row r="15" spans="1:6" s="26" customFormat="1">
      <c r="A15" s="221"/>
      <c r="B15" s="221" t="s">
        <v>37</v>
      </c>
      <c r="C15" s="213"/>
      <c r="D15" s="282"/>
      <c r="F15" s="282"/>
    </row>
    <row r="16" spans="1:6" s="26" customFormat="1">
      <c r="A16" s="221"/>
      <c r="B16" s="221" t="s">
        <v>67</v>
      </c>
      <c r="C16" s="213"/>
      <c r="D16" s="282"/>
      <c r="F16" s="282"/>
    </row>
    <row r="17" spans="1:6" s="26" customFormat="1">
      <c r="A17" s="221" t="s">
        <v>61</v>
      </c>
      <c r="B17" s="221" t="s">
        <v>62</v>
      </c>
      <c r="C17" s="213"/>
      <c r="D17" s="282"/>
      <c r="F17" s="282"/>
    </row>
    <row r="18" spans="1:6" s="26" customFormat="1">
      <c r="A18" s="221"/>
      <c r="B18" s="221" t="s">
        <v>77</v>
      </c>
      <c r="C18" s="213"/>
      <c r="D18" s="282"/>
      <c r="F18" s="282"/>
    </row>
    <row r="19" spans="1:6" s="26" customFormat="1">
      <c r="A19" s="221"/>
      <c r="B19" s="221" t="s">
        <v>85</v>
      </c>
      <c r="C19" s="213"/>
      <c r="D19" s="282"/>
      <c r="F19" s="282"/>
    </row>
    <row r="20" spans="1:6" s="26" customFormat="1">
      <c r="A20" s="221" t="s">
        <v>29</v>
      </c>
      <c r="B20" s="221" t="s">
        <v>30</v>
      </c>
      <c r="C20" s="213"/>
      <c r="D20" s="282"/>
      <c r="F20" s="282"/>
    </row>
    <row r="21" spans="1:6" s="26" customFormat="1">
      <c r="A21" s="221"/>
      <c r="B21" s="221" t="s">
        <v>65</v>
      </c>
      <c r="C21" s="213"/>
      <c r="D21" s="282"/>
      <c r="F21" s="282"/>
    </row>
    <row r="22" spans="1:6" s="26" customFormat="1">
      <c r="A22" s="221"/>
      <c r="B22" s="221" t="s">
        <v>128</v>
      </c>
      <c r="C22" s="213"/>
      <c r="D22" s="282"/>
      <c r="F22" s="282"/>
    </row>
    <row r="23" spans="1:6" s="26" customFormat="1">
      <c r="A23" s="221" t="s">
        <v>126</v>
      </c>
      <c r="B23" s="221"/>
      <c r="C23" s="213"/>
      <c r="D23" s="282"/>
      <c r="F23" s="282"/>
    </row>
    <row r="24" spans="1:6" s="26" customFormat="1">
      <c r="A24" s="221" t="s">
        <v>131</v>
      </c>
      <c r="B24" s="221"/>
      <c r="C24" s="213"/>
      <c r="D24" s="282"/>
      <c r="F24" s="282"/>
    </row>
    <row r="25" spans="1:6" s="26" customFormat="1">
      <c r="A25" s="221" t="s">
        <v>36</v>
      </c>
      <c r="B25" s="221"/>
      <c r="C25" s="213"/>
      <c r="D25" s="282"/>
      <c r="F25" s="282"/>
    </row>
    <row r="26" spans="1:6" s="26" customFormat="1">
      <c r="A26" s="221" t="s">
        <v>112</v>
      </c>
      <c r="B26" s="221"/>
      <c r="C26" s="213"/>
      <c r="D26" s="282"/>
      <c r="F26" s="282"/>
    </row>
    <row r="27" spans="1:6" s="26" customFormat="1">
      <c r="A27" s="221" t="s">
        <v>130</v>
      </c>
      <c r="B27" s="221"/>
      <c r="C27" s="213"/>
      <c r="D27" s="282"/>
      <c r="F27" s="282"/>
    </row>
    <row r="28" spans="1:6" s="26" customFormat="1">
      <c r="A28" s="221" t="s">
        <v>141</v>
      </c>
      <c r="B28" s="221"/>
      <c r="C28" s="213"/>
      <c r="D28" s="282"/>
      <c r="F28" s="282"/>
    </row>
    <row r="29" spans="1:6" s="26" customFormat="1">
      <c r="A29" s="221" t="s">
        <v>142</v>
      </c>
      <c r="B29" s="221"/>
      <c r="C29" s="213"/>
      <c r="D29" s="282"/>
      <c r="F29" s="282"/>
    </row>
    <row r="30" spans="1:6" s="26" customFormat="1">
      <c r="A30" s="221" t="s">
        <v>117</v>
      </c>
      <c r="B30" s="221"/>
      <c r="C30" s="213"/>
      <c r="D30" s="282"/>
      <c r="F30" s="282"/>
    </row>
    <row r="31" spans="1:6" s="26" customFormat="1">
      <c r="A31" s="221" t="s">
        <v>124</v>
      </c>
      <c r="B31" s="221"/>
      <c r="C31" s="213"/>
      <c r="D31" s="282"/>
      <c r="F31" s="282"/>
    </row>
    <row r="32" spans="1:6" s="26" customFormat="1">
      <c r="A32" s="221" t="s">
        <v>107</v>
      </c>
      <c r="B32" s="221"/>
      <c r="C32" s="213"/>
      <c r="D32" s="282"/>
      <c r="F32" s="282"/>
    </row>
    <row r="33" spans="1:6" s="26" customFormat="1">
      <c r="A33" s="221" t="s">
        <v>107</v>
      </c>
      <c r="B33" s="221" t="s">
        <v>108</v>
      </c>
      <c r="C33" s="213"/>
      <c r="D33" s="282"/>
      <c r="F33" s="282"/>
    </row>
    <row r="34" spans="1:6" s="26" customFormat="1">
      <c r="A34" s="221" t="s">
        <v>107</v>
      </c>
      <c r="B34" s="221" t="s">
        <v>115</v>
      </c>
      <c r="C34" s="213"/>
      <c r="D34" s="282"/>
      <c r="F34" s="282"/>
    </row>
    <row r="35" spans="1:6" s="26" customFormat="1">
      <c r="A35" s="221" t="s">
        <v>107</v>
      </c>
      <c r="B35" s="221" t="s">
        <v>113</v>
      </c>
      <c r="C35" s="213"/>
      <c r="D35" s="282"/>
      <c r="F35" s="282"/>
    </row>
  </sheetData>
  <protectedRanges>
    <protectedRange sqref="F2:F35" name="Aralık5"/>
    <protectedRange password="CE28" sqref="A2:A22" name="Aralık2_2"/>
    <protectedRange password="CE28" sqref="B2:B22" name="Aralık1_3"/>
    <protectedRange password="CE28" sqref="A23:A35" name="Aralık1_1_2"/>
    <protectedRange password="CE28" sqref="C13:C35" name="Aralık4"/>
  </protectedRange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zoomScale="70" zoomScaleNormal="70" workbookViewId="0">
      <selection activeCell="B11" sqref="B11"/>
    </sheetView>
  </sheetViews>
  <sheetFormatPr defaultRowHeight="15"/>
  <cols>
    <col min="1" max="1" width="36.42578125" style="203" bestFit="1" customWidth="1"/>
    <col min="2" max="2" width="48.7109375" style="203" bestFit="1" customWidth="1"/>
    <col min="3" max="3" width="71.85546875" style="203" bestFit="1" customWidth="1"/>
    <col min="4" max="4" width="37.42578125" style="203" bestFit="1" customWidth="1"/>
    <col min="5" max="5" width="19.42578125" style="204" bestFit="1" customWidth="1"/>
    <col min="6" max="6" width="19.42578125" style="204" customWidth="1"/>
    <col min="7" max="7" width="20.28515625" style="204" bestFit="1" customWidth="1"/>
    <col min="8" max="8" width="22.28515625" style="205" bestFit="1" customWidth="1"/>
    <col min="9" max="9" width="0.85546875" style="204" customWidth="1"/>
    <col min="10" max="10" width="28.85546875" style="204" bestFit="1" customWidth="1"/>
    <col min="11" max="11" width="25.7109375" style="204" bestFit="1" customWidth="1"/>
    <col min="12" max="232" width="9.140625" style="203"/>
    <col min="233" max="233" width="25.5703125" style="203" bestFit="1" customWidth="1"/>
    <col min="234" max="244" width="9.140625" style="203"/>
    <col min="245" max="245" width="13.85546875" style="203" bestFit="1" customWidth="1"/>
    <col min="246" max="488" width="9.140625" style="203"/>
    <col min="489" max="489" width="25.5703125" style="203" bestFit="1" customWidth="1"/>
    <col min="490" max="500" width="9.140625" style="203"/>
    <col min="501" max="501" width="13.85546875" style="203" bestFit="1" customWidth="1"/>
    <col min="502" max="744" width="9.140625" style="203"/>
    <col min="745" max="745" width="25.5703125" style="203" bestFit="1" customWidth="1"/>
    <col min="746" max="756" width="9.140625" style="203"/>
    <col min="757" max="757" width="13.85546875" style="203" bestFit="1" customWidth="1"/>
    <col min="758" max="1000" width="9.140625" style="203"/>
    <col min="1001" max="1001" width="25.5703125" style="203" bestFit="1" customWidth="1"/>
    <col min="1002" max="1012" width="9.140625" style="203"/>
    <col min="1013" max="1013" width="13.85546875" style="203" bestFit="1" customWidth="1"/>
    <col min="1014" max="1256" width="9.140625" style="203"/>
    <col min="1257" max="1257" width="25.5703125" style="203" bestFit="1" customWidth="1"/>
    <col min="1258" max="1268" width="9.140625" style="203"/>
    <col min="1269" max="1269" width="13.85546875" style="203" bestFit="1" customWidth="1"/>
    <col min="1270" max="1512" width="9.140625" style="203"/>
    <col min="1513" max="1513" width="25.5703125" style="203" bestFit="1" customWidth="1"/>
    <col min="1514" max="1524" width="9.140625" style="203"/>
    <col min="1525" max="1525" width="13.85546875" style="203" bestFit="1" customWidth="1"/>
    <col min="1526" max="1768" width="9.140625" style="203"/>
    <col min="1769" max="1769" width="25.5703125" style="203" bestFit="1" customWidth="1"/>
    <col min="1770" max="1780" width="9.140625" style="203"/>
    <col min="1781" max="1781" width="13.85546875" style="203" bestFit="1" customWidth="1"/>
    <col min="1782" max="2024" width="9.140625" style="203"/>
    <col min="2025" max="2025" width="25.5703125" style="203" bestFit="1" customWidth="1"/>
    <col min="2026" max="2036" width="9.140625" style="203"/>
    <col min="2037" max="2037" width="13.85546875" style="203" bestFit="1" customWidth="1"/>
    <col min="2038" max="2280" width="9.140625" style="203"/>
    <col min="2281" max="2281" width="25.5703125" style="203" bestFit="1" customWidth="1"/>
    <col min="2282" max="2292" width="9.140625" style="203"/>
    <col min="2293" max="2293" width="13.85546875" style="203" bestFit="1" customWidth="1"/>
    <col min="2294" max="2536" width="9.140625" style="203"/>
    <col min="2537" max="2537" width="25.5703125" style="203" bestFit="1" customWidth="1"/>
    <col min="2538" max="2548" width="9.140625" style="203"/>
    <col min="2549" max="2549" width="13.85546875" style="203" bestFit="1" customWidth="1"/>
    <col min="2550" max="2792" width="9.140625" style="203"/>
    <col min="2793" max="2793" width="25.5703125" style="203" bestFit="1" customWidth="1"/>
    <col min="2794" max="2804" width="9.140625" style="203"/>
    <col min="2805" max="2805" width="13.85546875" style="203" bestFit="1" customWidth="1"/>
    <col min="2806" max="3048" width="9.140625" style="203"/>
    <col min="3049" max="3049" width="25.5703125" style="203" bestFit="1" customWidth="1"/>
    <col min="3050" max="3060" width="9.140625" style="203"/>
    <col min="3061" max="3061" width="13.85546875" style="203" bestFit="1" customWidth="1"/>
    <col min="3062" max="3304" width="9.140625" style="203"/>
    <col min="3305" max="3305" width="25.5703125" style="203" bestFit="1" customWidth="1"/>
    <col min="3306" max="3316" width="9.140625" style="203"/>
    <col min="3317" max="3317" width="13.85546875" style="203" bestFit="1" customWidth="1"/>
    <col min="3318" max="3560" width="9.140625" style="203"/>
    <col min="3561" max="3561" width="25.5703125" style="203" bestFit="1" customWidth="1"/>
    <col min="3562" max="3572" width="9.140625" style="203"/>
    <col min="3573" max="3573" width="13.85546875" style="203" bestFit="1" customWidth="1"/>
    <col min="3574" max="3816" width="9.140625" style="203"/>
    <col min="3817" max="3817" width="25.5703125" style="203" bestFit="1" customWidth="1"/>
    <col min="3818" max="3828" width="9.140625" style="203"/>
    <col min="3829" max="3829" width="13.85546875" style="203" bestFit="1" customWidth="1"/>
    <col min="3830" max="4072" width="9.140625" style="203"/>
    <col min="4073" max="4073" width="25.5703125" style="203" bestFit="1" customWidth="1"/>
    <col min="4074" max="4084" width="9.140625" style="203"/>
    <col min="4085" max="4085" width="13.85546875" style="203" bestFit="1" customWidth="1"/>
    <col min="4086" max="4328" width="9.140625" style="203"/>
    <col min="4329" max="4329" width="25.5703125" style="203" bestFit="1" customWidth="1"/>
    <col min="4330" max="4340" width="9.140625" style="203"/>
    <col min="4341" max="4341" width="13.85546875" style="203" bestFit="1" customWidth="1"/>
    <col min="4342" max="4584" width="9.140625" style="203"/>
    <col min="4585" max="4585" width="25.5703125" style="203" bestFit="1" customWidth="1"/>
    <col min="4586" max="4596" width="9.140625" style="203"/>
    <col min="4597" max="4597" width="13.85546875" style="203" bestFit="1" customWidth="1"/>
    <col min="4598" max="4840" width="9.140625" style="203"/>
    <col min="4841" max="4841" width="25.5703125" style="203" bestFit="1" customWidth="1"/>
    <col min="4842" max="4852" width="9.140625" style="203"/>
    <col min="4853" max="4853" width="13.85546875" style="203" bestFit="1" customWidth="1"/>
    <col min="4854" max="5096" width="9.140625" style="203"/>
    <col min="5097" max="5097" width="25.5703125" style="203" bestFit="1" customWidth="1"/>
    <col min="5098" max="5108" width="9.140625" style="203"/>
    <col min="5109" max="5109" width="13.85546875" style="203" bestFit="1" customWidth="1"/>
    <col min="5110" max="5352" width="9.140625" style="203"/>
    <col min="5353" max="5353" width="25.5703125" style="203" bestFit="1" customWidth="1"/>
    <col min="5354" max="5364" width="9.140625" style="203"/>
    <col min="5365" max="5365" width="13.85546875" style="203" bestFit="1" customWidth="1"/>
    <col min="5366" max="5608" width="9.140625" style="203"/>
    <col min="5609" max="5609" width="25.5703125" style="203" bestFit="1" customWidth="1"/>
    <col min="5610" max="5620" width="9.140625" style="203"/>
    <col min="5621" max="5621" width="13.85546875" style="203" bestFit="1" customWidth="1"/>
    <col min="5622" max="5864" width="9.140625" style="203"/>
    <col min="5865" max="5865" width="25.5703125" style="203" bestFit="1" customWidth="1"/>
    <col min="5866" max="5876" width="9.140625" style="203"/>
    <col min="5877" max="5877" width="13.85546875" style="203" bestFit="1" customWidth="1"/>
    <col min="5878" max="6120" width="9.140625" style="203"/>
    <col min="6121" max="6121" width="25.5703125" style="203" bestFit="1" customWidth="1"/>
    <col min="6122" max="6132" width="9.140625" style="203"/>
    <col min="6133" max="6133" width="13.85546875" style="203" bestFit="1" customWidth="1"/>
    <col min="6134" max="6376" width="9.140625" style="203"/>
    <col min="6377" max="6377" width="25.5703125" style="203" bestFit="1" customWidth="1"/>
    <col min="6378" max="6388" width="9.140625" style="203"/>
    <col min="6389" max="6389" width="13.85546875" style="203" bestFit="1" customWidth="1"/>
    <col min="6390" max="6632" width="9.140625" style="203"/>
    <col min="6633" max="6633" width="25.5703125" style="203" bestFit="1" customWidth="1"/>
    <col min="6634" max="6644" width="9.140625" style="203"/>
    <col min="6645" max="6645" width="13.85546875" style="203" bestFit="1" customWidth="1"/>
    <col min="6646" max="6888" width="9.140625" style="203"/>
    <col min="6889" max="6889" width="25.5703125" style="203" bestFit="1" customWidth="1"/>
    <col min="6890" max="6900" width="9.140625" style="203"/>
    <col min="6901" max="6901" width="13.85546875" style="203" bestFit="1" customWidth="1"/>
    <col min="6902" max="7144" width="9.140625" style="203"/>
    <col min="7145" max="7145" width="25.5703125" style="203" bestFit="1" customWidth="1"/>
    <col min="7146" max="7156" width="9.140625" style="203"/>
    <col min="7157" max="7157" width="13.85546875" style="203" bestFit="1" customWidth="1"/>
    <col min="7158" max="7400" width="9.140625" style="203"/>
    <col min="7401" max="7401" width="25.5703125" style="203" bestFit="1" customWidth="1"/>
    <col min="7402" max="7412" width="9.140625" style="203"/>
    <col min="7413" max="7413" width="13.85546875" style="203" bestFit="1" customWidth="1"/>
    <col min="7414" max="7656" width="9.140625" style="203"/>
    <col min="7657" max="7657" width="25.5703125" style="203" bestFit="1" customWidth="1"/>
    <col min="7658" max="7668" width="9.140625" style="203"/>
    <col min="7669" max="7669" width="13.85546875" style="203" bestFit="1" customWidth="1"/>
    <col min="7670" max="7912" width="9.140625" style="203"/>
    <col min="7913" max="7913" width="25.5703125" style="203" bestFit="1" customWidth="1"/>
    <col min="7914" max="7924" width="9.140625" style="203"/>
    <col min="7925" max="7925" width="13.85546875" style="203" bestFit="1" customWidth="1"/>
    <col min="7926" max="8168" width="9.140625" style="203"/>
    <col min="8169" max="8169" width="25.5703125" style="203" bestFit="1" customWidth="1"/>
    <col min="8170" max="8180" width="9.140625" style="203"/>
    <col min="8181" max="8181" width="13.85546875" style="203" bestFit="1" customWidth="1"/>
    <col min="8182" max="8424" width="9.140625" style="203"/>
    <col min="8425" max="8425" width="25.5703125" style="203" bestFit="1" customWidth="1"/>
    <col min="8426" max="8436" width="9.140625" style="203"/>
    <col min="8437" max="8437" width="13.85546875" style="203" bestFit="1" customWidth="1"/>
    <col min="8438" max="8680" width="9.140625" style="203"/>
    <col min="8681" max="8681" width="25.5703125" style="203" bestFit="1" customWidth="1"/>
    <col min="8682" max="8692" width="9.140625" style="203"/>
    <col min="8693" max="8693" width="13.85546875" style="203" bestFit="1" customWidth="1"/>
    <col min="8694" max="8936" width="9.140625" style="203"/>
    <col min="8937" max="8937" width="25.5703125" style="203" bestFit="1" customWidth="1"/>
    <col min="8938" max="8948" width="9.140625" style="203"/>
    <col min="8949" max="8949" width="13.85546875" style="203" bestFit="1" customWidth="1"/>
    <col min="8950" max="9192" width="9.140625" style="203"/>
    <col min="9193" max="9193" width="25.5703125" style="203" bestFit="1" customWidth="1"/>
    <col min="9194" max="9204" width="9.140625" style="203"/>
    <col min="9205" max="9205" width="13.85546875" style="203" bestFit="1" customWidth="1"/>
    <col min="9206" max="9448" width="9.140625" style="203"/>
    <col min="9449" max="9449" width="25.5703125" style="203" bestFit="1" customWidth="1"/>
    <col min="9450" max="9460" width="9.140625" style="203"/>
    <col min="9461" max="9461" width="13.85546875" style="203" bestFit="1" customWidth="1"/>
    <col min="9462" max="9704" width="9.140625" style="203"/>
    <col min="9705" max="9705" width="25.5703125" style="203" bestFit="1" customWidth="1"/>
    <col min="9706" max="9716" width="9.140625" style="203"/>
    <col min="9717" max="9717" width="13.85546875" style="203" bestFit="1" customWidth="1"/>
    <col min="9718" max="9960" width="9.140625" style="203"/>
    <col min="9961" max="9961" width="25.5703125" style="203" bestFit="1" customWidth="1"/>
    <col min="9962" max="9972" width="9.140625" style="203"/>
    <col min="9973" max="9973" width="13.85546875" style="203" bestFit="1" customWidth="1"/>
    <col min="9974" max="10216" width="9.140625" style="203"/>
    <col min="10217" max="10217" width="25.5703125" style="203" bestFit="1" customWidth="1"/>
    <col min="10218" max="10228" width="9.140625" style="203"/>
    <col min="10229" max="10229" width="13.85546875" style="203" bestFit="1" customWidth="1"/>
    <col min="10230" max="10472" width="9.140625" style="203"/>
    <col min="10473" max="10473" width="25.5703125" style="203" bestFit="1" customWidth="1"/>
    <col min="10474" max="10484" width="9.140625" style="203"/>
    <col min="10485" max="10485" width="13.85546875" style="203" bestFit="1" customWidth="1"/>
    <col min="10486" max="10728" width="9.140625" style="203"/>
    <col min="10729" max="10729" width="25.5703125" style="203" bestFit="1" customWidth="1"/>
    <col min="10730" max="10740" width="9.140625" style="203"/>
    <col min="10741" max="10741" width="13.85546875" style="203" bestFit="1" customWidth="1"/>
    <col min="10742" max="10984" width="9.140625" style="203"/>
    <col min="10985" max="10985" width="25.5703125" style="203" bestFit="1" customWidth="1"/>
    <col min="10986" max="10996" width="9.140625" style="203"/>
    <col min="10997" max="10997" width="13.85546875" style="203" bestFit="1" customWidth="1"/>
    <col min="10998" max="11240" width="9.140625" style="203"/>
    <col min="11241" max="11241" width="25.5703125" style="203" bestFit="1" customWidth="1"/>
    <col min="11242" max="11252" width="9.140625" style="203"/>
    <col min="11253" max="11253" width="13.85546875" style="203" bestFit="1" customWidth="1"/>
    <col min="11254" max="11496" width="9.140625" style="203"/>
    <col min="11497" max="11497" width="25.5703125" style="203" bestFit="1" customWidth="1"/>
    <col min="11498" max="11508" width="9.140625" style="203"/>
    <col min="11509" max="11509" width="13.85546875" style="203" bestFit="1" customWidth="1"/>
    <col min="11510" max="11752" width="9.140625" style="203"/>
    <col min="11753" max="11753" width="25.5703125" style="203" bestFit="1" customWidth="1"/>
    <col min="11754" max="11764" width="9.140625" style="203"/>
    <col min="11765" max="11765" width="13.85546875" style="203" bestFit="1" customWidth="1"/>
    <col min="11766" max="12008" width="9.140625" style="203"/>
    <col min="12009" max="12009" width="25.5703125" style="203" bestFit="1" customWidth="1"/>
    <col min="12010" max="12020" width="9.140625" style="203"/>
    <col min="12021" max="12021" width="13.85546875" style="203" bestFit="1" customWidth="1"/>
    <col min="12022" max="12264" width="9.140625" style="203"/>
    <col min="12265" max="12265" width="25.5703125" style="203" bestFit="1" customWidth="1"/>
    <col min="12266" max="12276" width="9.140625" style="203"/>
    <col min="12277" max="12277" width="13.85546875" style="203" bestFit="1" customWidth="1"/>
    <col min="12278" max="12520" width="9.140625" style="203"/>
    <col min="12521" max="12521" width="25.5703125" style="203" bestFit="1" customWidth="1"/>
    <col min="12522" max="12532" width="9.140625" style="203"/>
    <col min="12533" max="12533" width="13.85546875" style="203" bestFit="1" customWidth="1"/>
    <col min="12534" max="12776" width="9.140625" style="203"/>
    <col min="12777" max="12777" width="25.5703125" style="203" bestFit="1" customWidth="1"/>
    <col min="12778" max="12788" width="9.140625" style="203"/>
    <col min="12789" max="12789" width="13.85546875" style="203" bestFit="1" customWidth="1"/>
    <col min="12790" max="13032" width="9.140625" style="203"/>
    <col min="13033" max="13033" width="25.5703125" style="203" bestFit="1" customWidth="1"/>
    <col min="13034" max="13044" width="9.140625" style="203"/>
    <col min="13045" max="13045" width="13.85546875" style="203" bestFit="1" customWidth="1"/>
    <col min="13046" max="13288" width="9.140625" style="203"/>
    <col min="13289" max="13289" width="25.5703125" style="203" bestFit="1" customWidth="1"/>
    <col min="13290" max="13300" width="9.140625" style="203"/>
    <col min="13301" max="13301" width="13.85546875" style="203" bestFit="1" customWidth="1"/>
    <col min="13302" max="13544" width="9.140625" style="203"/>
    <col min="13545" max="13545" width="25.5703125" style="203" bestFit="1" customWidth="1"/>
    <col min="13546" max="13556" width="9.140625" style="203"/>
    <col min="13557" max="13557" width="13.85546875" style="203" bestFit="1" customWidth="1"/>
    <col min="13558" max="13800" width="9.140625" style="203"/>
    <col min="13801" max="13801" width="25.5703125" style="203" bestFit="1" customWidth="1"/>
    <col min="13802" max="13812" width="9.140625" style="203"/>
    <col min="13813" max="13813" width="13.85546875" style="203" bestFit="1" customWidth="1"/>
    <col min="13814" max="14056" width="9.140625" style="203"/>
    <col min="14057" max="14057" width="25.5703125" style="203" bestFit="1" customWidth="1"/>
    <col min="14058" max="14068" width="9.140625" style="203"/>
    <col min="14069" max="14069" width="13.85546875" style="203" bestFit="1" customWidth="1"/>
    <col min="14070" max="14312" width="9.140625" style="203"/>
    <col min="14313" max="14313" width="25.5703125" style="203" bestFit="1" customWidth="1"/>
    <col min="14314" max="14324" width="9.140625" style="203"/>
    <col min="14325" max="14325" width="13.85546875" style="203" bestFit="1" customWidth="1"/>
    <col min="14326" max="14568" width="9.140625" style="203"/>
    <col min="14569" max="14569" width="25.5703125" style="203" bestFit="1" customWidth="1"/>
    <col min="14570" max="14580" width="9.140625" style="203"/>
    <col min="14581" max="14581" width="13.85546875" style="203" bestFit="1" customWidth="1"/>
    <col min="14582" max="14824" width="9.140625" style="203"/>
    <col min="14825" max="14825" width="25.5703125" style="203" bestFit="1" customWidth="1"/>
    <col min="14826" max="14836" width="9.140625" style="203"/>
    <col min="14837" max="14837" width="13.85546875" style="203" bestFit="1" customWidth="1"/>
    <col min="14838" max="15080" width="9.140625" style="203"/>
    <col min="15081" max="15081" width="25.5703125" style="203" bestFit="1" customWidth="1"/>
    <col min="15082" max="15092" width="9.140625" style="203"/>
    <col min="15093" max="15093" width="13.85546875" style="203" bestFit="1" customWidth="1"/>
    <col min="15094" max="15336" width="9.140625" style="203"/>
    <col min="15337" max="15337" width="25.5703125" style="203" bestFit="1" customWidth="1"/>
    <col min="15338" max="15348" width="9.140625" style="203"/>
    <col min="15349" max="15349" width="13.85546875" style="203" bestFit="1" customWidth="1"/>
    <col min="15350" max="15592" width="9.140625" style="203"/>
    <col min="15593" max="15593" width="25.5703125" style="203" bestFit="1" customWidth="1"/>
    <col min="15594" max="15604" width="9.140625" style="203"/>
    <col min="15605" max="15605" width="13.85546875" style="203" bestFit="1" customWidth="1"/>
    <col min="15606" max="15848" width="9.140625" style="203"/>
    <col min="15849" max="15849" width="25.5703125" style="203" bestFit="1" customWidth="1"/>
    <col min="15850" max="15860" width="9.140625" style="203"/>
    <col min="15861" max="15861" width="13.85546875" style="203" bestFit="1" customWidth="1"/>
    <col min="15862" max="16104" width="9.140625" style="203"/>
    <col min="16105" max="16105" width="25.5703125" style="203" bestFit="1" customWidth="1"/>
    <col min="16106" max="16116" width="9.140625" style="203"/>
    <col min="16117" max="16117" width="13.85546875" style="203" bestFit="1" customWidth="1"/>
    <col min="16118" max="16384" width="9.140625" style="203"/>
  </cols>
  <sheetData>
    <row r="1" spans="1:11">
      <c r="A1" s="201" t="s">
        <v>10</v>
      </c>
      <c r="B1" s="201" t="s">
        <v>11</v>
      </c>
      <c r="C1" s="201" t="s">
        <v>12</v>
      </c>
      <c r="D1" s="201" t="s">
        <v>5</v>
      </c>
      <c r="E1" s="202" t="s">
        <v>174</v>
      </c>
      <c r="F1" s="214" t="s">
        <v>21</v>
      </c>
      <c r="G1" s="214" t="s">
        <v>175</v>
      </c>
      <c r="H1" s="215" t="s">
        <v>184</v>
      </c>
      <c r="I1" s="214"/>
      <c r="J1" s="214" t="s">
        <v>186</v>
      </c>
      <c r="K1" s="214" t="s">
        <v>176</v>
      </c>
    </row>
    <row r="2" spans="1:11" s="43" customForma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43" customForma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43" customForma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43" customForma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43" customForma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43" customForma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s="43" customForma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s="43" customForma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s="43" customForma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43" customForma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s="43" customForma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s="43" customForma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s="43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 s="43" customForma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 s="43" customForma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s="43" customForma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s="43" customForma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s="43" customForma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s="43" customForma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43" customForma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s="43" customForma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s="43" customForma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s="43" customForma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s="43" customForma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s="43" customForma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s="43" customForma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s="43" customForma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s="43" customForma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s="43" customForma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43" customForma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s="43" customForma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s="43" customForma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 s="43" customForma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s="43" customForma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43" customForma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s="43" customForma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 s="43" customForma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</sheetData>
  <autoFilter ref="A1:K38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5"/>
  <sheetViews>
    <sheetView zoomScaleNormal="100" workbookViewId="0">
      <selection activeCell="B9" sqref="B9"/>
    </sheetView>
  </sheetViews>
  <sheetFormatPr defaultRowHeight="15"/>
  <cols>
    <col min="1" max="1" width="35.7109375" customWidth="1"/>
    <col min="2" max="2" width="50" bestFit="1" customWidth="1"/>
    <col min="3" max="3" width="69" bestFit="1" customWidth="1"/>
    <col min="4" max="4" width="49.140625" bestFit="1" customWidth="1"/>
    <col min="5" max="5" width="18.5703125" style="1" customWidth="1"/>
    <col min="6" max="6" width="18.5703125" customWidth="1"/>
    <col min="7" max="7" width="18.5703125" style="153" customWidth="1"/>
    <col min="8" max="8" width="29.85546875" style="16" bestFit="1" customWidth="1"/>
    <col min="9" max="9" width="18.5703125" style="41" customWidth="1"/>
    <col min="10" max="10" width="0.85546875" customWidth="1"/>
    <col min="11" max="11" width="34.85546875" bestFit="1" customWidth="1"/>
    <col min="12" max="12" width="18.5703125" customWidth="1"/>
    <col min="16" max="16" width="25.28515625" bestFit="1" customWidth="1"/>
    <col min="17" max="17" width="41.140625" bestFit="1" customWidth="1"/>
    <col min="18" max="18" width="56.42578125" bestFit="1" customWidth="1"/>
  </cols>
  <sheetData>
    <row r="1" spans="1:12" s="34" customFormat="1">
      <c r="A1" s="33" t="s">
        <v>10</v>
      </c>
      <c r="B1" s="33" t="s">
        <v>11</v>
      </c>
      <c r="C1" s="33" t="s">
        <v>12</v>
      </c>
      <c r="D1" s="33" t="s">
        <v>5</v>
      </c>
      <c r="E1" s="39" t="s">
        <v>174</v>
      </c>
      <c r="F1" s="39" t="s">
        <v>21</v>
      </c>
      <c r="G1" s="151" t="s">
        <v>185</v>
      </c>
      <c r="H1" s="149" t="s">
        <v>188</v>
      </c>
      <c r="I1" s="39" t="s">
        <v>176</v>
      </c>
      <c r="J1" s="40"/>
      <c r="K1" s="39" t="s">
        <v>187</v>
      </c>
      <c r="L1" s="39"/>
    </row>
    <row r="2" spans="1:12" s="36" customFormat="1">
      <c r="E2" s="155"/>
      <c r="G2" s="154"/>
      <c r="H2" s="150"/>
      <c r="J2" s="26"/>
    </row>
    <row r="3" spans="1:12" s="36" customFormat="1">
      <c r="E3" s="155"/>
      <c r="G3" s="154"/>
      <c r="H3" s="150"/>
      <c r="J3" s="26"/>
    </row>
    <row r="4" spans="1:12" s="36" customFormat="1">
      <c r="E4" s="155"/>
      <c r="G4" s="154"/>
      <c r="H4" s="150"/>
      <c r="J4" s="26"/>
    </row>
    <row r="5" spans="1:12" s="36" customFormat="1">
      <c r="E5" s="155"/>
      <c r="G5" s="154"/>
      <c r="H5" s="150"/>
      <c r="J5" s="26"/>
    </row>
    <row r="6" spans="1:12" s="43" customFormat="1">
      <c r="A6" s="36"/>
      <c r="B6" s="36"/>
      <c r="C6" s="36"/>
      <c r="D6" s="36"/>
      <c r="E6" s="155"/>
      <c r="F6" s="36"/>
      <c r="G6" s="152"/>
      <c r="H6" s="150"/>
      <c r="I6" s="42"/>
      <c r="J6" s="26"/>
      <c r="K6" s="42"/>
      <c r="L6" s="42"/>
    </row>
    <row r="7" spans="1:12" s="36" customFormat="1">
      <c r="E7" s="155"/>
      <c r="G7" s="154"/>
      <c r="H7" s="150"/>
      <c r="J7" s="26"/>
    </row>
    <row r="8" spans="1:12" s="36" customFormat="1">
      <c r="E8" s="155"/>
      <c r="G8" s="154"/>
      <c r="H8" s="150"/>
      <c r="J8" s="26"/>
    </row>
    <row r="9" spans="1:12" s="36" customFormat="1">
      <c r="E9" s="155"/>
      <c r="G9" s="154"/>
      <c r="H9" s="150"/>
      <c r="J9" s="26"/>
    </row>
    <row r="10" spans="1:12" s="36" customFormat="1">
      <c r="E10" s="155"/>
      <c r="G10" s="154"/>
      <c r="H10" s="150"/>
      <c r="J10" s="26"/>
    </row>
    <row r="11" spans="1:12" s="36" customFormat="1">
      <c r="E11" s="155"/>
      <c r="G11" s="154"/>
      <c r="H11" s="150"/>
      <c r="J11" s="26"/>
    </row>
    <row r="12" spans="1:12" s="36" customFormat="1">
      <c r="E12" s="155"/>
      <c r="G12" s="154"/>
      <c r="H12" s="150"/>
      <c r="J12" s="26"/>
    </row>
    <row r="13" spans="1:12" s="36" customFormat="1">
      <c r="E13" s="155"/>
      <c r="G13" s="154"/>
      <c r="H13" s="150"/>
      <c r="J13" s="26"/>
    </row>
    <row r="14" spans="1:12" s="36" customFormat="1">
      <c r="E14" s="155"/>
      <c r="G14" s="154"/>
      <c r="H14" s="150"/>
      <c r="J14" s="26"/>
    </row>
    <row r="15" spans="1:12" s="36" customFormat="1">
      <c r="E15" s="155"/>
      <c r="G15" s="154"/>
      <c r="H15" s="150"/>
      <c r="J15" s="26"/>
    </row>
    <row r="16" spans="1:12" s="36" customFormat="1">
      <c r="E16" s="155"/>
      <c r="G16" s="154"/>
      <c r="H16" s="150"/>
      <c r="J16" s="26"/>
    </row>
    <row r="17" spans="1:11" s="36" customFormat="1">
      <c r="E17" s="155"/>
      <c r="G17" s="154"/>
      <c r="H17" s="150"/>
      <c r="J17" s="26"/>
    </row>
    <row r="18" spans="1:11" s="36" customFormat="1">
      <c r="E18" s="155"/>
      <c r="G18" s="154"/>
      <c r="H18" s="150"/>
      <c r="J18" s="26"/>
    </row>
    <row r="19" spans="1:11" s="36" customFormat="1">
      <c r="E19" s="155"/>
      <c r="G19" s="154"/>
      <c r="H19" s="150"/>
      <c r="J19" s="26"/>
    </row>
    <row r="20" spans="1:11" s="36" customFormat="1">
      <c r="E20" s="155"/>
      <c r="G20" s="154"/>
      <c r="H20" s="150"/>
      <c r="J20" s="26"/>
    </row>
    <row r="21" spans="1:11" s="43" customFormat="1">
      <c r="A21" s="229"/>
      <c r="B21" s="229"/>
      <c r="C21" s="229"/>
      <c r="D21" s="229"/>
      <c r="E21" s="207"/>
      <c r="F21" s="212"/>
      <c r="G21" s="230"/>
      <c r="H21" s="158"/>
      <c r="I21" s="231"/>
      <c r="J21" s="42"/>
      <c r="K21" s="42"/>
    </row>
    <row r="22" spans="1:11" s="43" customFormat="1">
      <c r="A22" s="229"/>
      <c r="B22" s="229"/>
      <c r="C22" s="229"/>
      <c r="D22" s="229"/>
      <c r="E22" s="207"/>
      <c r="F22" s="212"/>
      <c r="G22" s="230"/>
      <c r="H22" s="158"/>
      <c r="I22" s="231"/>
      <c r="J22" s="42"/>
      <c r="K22" s="42"/>
    </row>
    <row r="23" spans="1:11" s="43" customFormat="1">
      <c r="A23" s="229"/>
      <c r="B23" s="229"/>
      <c r="C23" s="229"/>
      <c r="D23" s="229"/>
      <c r="E23" s="207"/>
      <c r="F23" s="212"/>
      <c r="G23" s="230"/>
      <c r="H23" s="158"/>
      <c r="I23" s="231"/>
      <c r="J23" s="42"/>
      <c r="K23" s="42"/>
    </row>
    <row r="24" spans="1:11" s="43" customFormat="1">
      <c r="A24" s="229"/>
      <c r="B24" s="229"/>
      <c r="C24" s="229"/>
      <c r="D24" s="229"/>
      <c r="E24" s="207"/>
      <c r="F24" s="212"/>
      <c r="G24" s="230"/>
      <c r="H24" s="158"/>
      <c r="I24" s="231"/>
      <c r="J24" s="42"/>
      <c r="K24" s="42"/>
    </row>
    <row r="25" spans="1:11" s="43" customFormat="1">
      <c r="A25" s="229"/>
      <c r="B25" s="229"/>
      <c r="C25" s="229"/>
      <c r="D25" s="229"/>
      <c r="E25" s="207"/>
      <c r="F25" s="212"/>
      <c r="G25" s="230"/>
      <c r="H25" s="158"/>
      <c r="I25" s="231"/>
      <c r="J25" s="42"/>
      <c r="K25" s="42"/>
    </row>
    <row r="26" spans="1:11" s="43" customFormat="1">
      <c r="A26" s="229"/>
      <c r="B26" s="229"/>
      <c r="C26" s="229"/>
      <c r="D26" s="229"/>
      <c r="E26" s="207"/>
      <c r="F26" s="212"/>
      <c r="G26" s="230"/>
      <c r="H26" s="158"/>
      <c r="I26" s="231"/>
      <c r="J26" s="42"/>
      <c r="K26" s="42"/>
    </row>
    <row r="27" spans="1:11" s="43" customFormat="1">
      <c r="A27" s="229"/>
      <c r="B27" s="229"/>
      <c r="C27" s="229"/>
      <c r="D27" s="229"/>
      <c r="E27" s="207"/>
      <c r="F27" s="212"/>
      <c r="G27" s="230"/>
      <c r="H27" s="158"/>
      <c r="I27" s="231"/>
      <c r="J27" s="42"/>
      <c r="K27" s="42"/>
    </row>
    <row r="28" spans="1:11" s="43" customFormat="1">
      <c r="A28" s="229"/>
      <c r="B28" s="229"/>
      <c r="C28" s="229"/>
      <c r="D28" s="229"/>
      <c r="E28" s="207"/>
      <c r="F28" s="212"/>
      <c r="G28" s="230"/>
      <c r="H28" s="158"/>
      <c r="I28" s="231"/>
      <c r="J28" s="42"/>
      <c r="K28" s="42"/>
    </row>
    <row r="29" spans="1:11" s="43" customFormat="1">
      <c r="A29" s="229"/>
      <c r="B29" s="229"/>
      <c r="C29" s="229"/>
      <c r="D29" s="229"/>
      <c r="E29" s="207"/>
      <c r="F29" s="212"/>
      <c r="G29" s="230"/>
      <c r="H29" s="158"/>
      <c r="I29" s="231"/>
      <c r="J29" s="42"/>
      <c r="K29" s="42"/>
    </row>
    <row r="30" spans="1:11" s="43" customFormat="1">
      <c r="A30" s="229"/>
      <c r="B30" s="229"/>
      <c r="C30" s="229"/>
      <c r="D30" s="229"/>
      <c r="E30" s="207"/>
      <c r="F30" s="212"/>
      <c r="G30" s="230"/>
      <c r="H30" s="158"/>
      <c r="I30" s="231"/>
      <c r="J30" s="42"/>
      <c r="K30" s="42"/>
    </row>
    <row r="31" spans="1:11" s="43" customFormat="1">
      <c r="A31" s="229"/>
      <c r="B31" s="229"/>
      <c r="C31" s="229"/>
      <c r="D31" s="229"/>
      <c r="E31" s="207"/>
      <c r="F31" s="212"/>
      <c r="G31" s="230"/>
      <c r="H31" s="158"/>
      <c r="I31" s="231"/>
      <c r="J31" s="42"/>
      <c r="K31" s="42"/>
    </row>
    <row r="32" spans="1:11" s="43" customFormat="1">
      <c r="A32" s="229"/>
      <c r="B32" s="229"/>
      <c r="C32" s="229"/>
      <c r="D32" s="229"/>
      <c r="E32" s="207"/>
      <c r="F32" s="212"/>
      <c r="G32" s="230"/>
      <c r="H32" s="158"/>
      <c r="I32" s="231"/>
      <c r="J32" s="42"/>
      <c r="K32" s="42"/>
    </row>
    <row r="33" spans="1:11" s="43" customFormat="1">
      <c r="A33" s="229"/>
      <c r="B33" s="229"/>
      <c r="C33" s="229"/>
      <c r="D33" s="229"/>
      <c r="E33" s="207"/>
      <c r="F33" s="212"/>
      <c r="G33" s="230"/>
      <c r="H33" s="158"/>
      <c r="I33" s="231"/>
      <c r="J33" s="42"/>
      <c r="K33" s="42"/>
    </row>
    <row r="34" spans="1:11" s="43" customFormat="1">
      <c r="A34" s="229"/>
      <c r="B34" s="229"/>
      <c r="C34" s="229"/>
      <c r="D34" s="229"/>
      <c r="E34" s="207"/>
      <c r="F34" s="212"/>
      <c r="G34" s="230"/>
      <c r="H34" s="158"/>
      <c r="I34" s="231"/>
      <c r="J34" s="42"/>
      <c r="K34" s="42"/>
    </row>
    <row r="35" spans="1:11" s="26" customFormat="1">
      <c r="A35" s="36"/>
      <c r="B35" s="36"/>
      <c r="C35" s="36"/>
      <c r="D35" s="36"/>
      <c r="E35" s="155"/>
      <c r="F35" s="36"/>
      <c r="G35" s="155"/>
      <c r="H35" s="232"/>
      <c r="I35" s="233"/>
    </row>
    <row r="36" spans="1:11" s="26" customFormat="1">
      <c r="A36" s="36"/>
      <c r="B36" s="36"/>
      <c r="C36" s="36"/>
      <c r="D36" s="36"/>
      <c r="E36" s="155"/>
      <c r="F36" s="36"/>
      <c r="G36" s="155"/>
      <c r="H36" s="232"/>
      <c r="I36" s="233"/>
    </row>
    <row r="37" spans="1:11" s="26" customFormat="1">
      <c r="A37" s="36"/>
      <c r="B37" s="36"/>
      <c r="C37" s="36"/>
      <c r="D37" s="36"/>
      <c r="E37" s="155"/>
      <c r="F37" s="36"/>
      <c r="G37" s="155"/>
      <c r="H37" s="232"/>
      <c r="I37" s="233"/>
    </row>
    <row r="38" spans="1:11" s="26" customFormat="1">
      <c r="A38" s="36"/>
      <c r="B38" s="36"/>
      <c r="C38" s="36"/>
      <c r="D38" s="36"/>
      <c r="E38" s="155"/>
      <c r="F38" s="36"/>
      <c r="G38" s="155"/>
      <c r="H38" s="232"/>
      <c r="I38" s="233"/>
    </row>
    <row r="39" spans="1:11" s="26" customFormat="1">
      <c r="A39" s="36"/>
      <c r="B39" s="36"/>
      <c r="C39" s="36"/>
      <c r="D39" s="36"/>
      <c r="E39" s="155"/>
      <c r="F39" s="36"/>
      <c r="G39" s="155"/>
      <c r="H39" s="232"/>
      <c r="I39" s="233"/>
    </row>
    <row r="40" spans="1:11" s="26" customFormat="1">
      <c r="A40" s="36"/>
      <c r="B40" s="36"/>
      <c r="C40" s="36"/>
      <c r="D40" s="36"/>
      <c r="E40" s="155"/>
      <c r="F40" s="36"/>
      <c r="G40" s="155"/>
      <c r="H40" s="232"/>
      <c r="I40" s="233"/>
    </row>
    <row r="41" spans="1:11" s="26" customFormat="1">
      <c r="A41" s="36"/>
      <c r="B41" s="36"/>
      <c r="C41" s="36"/>
      <c r="D41" s="36"/>
      <c r="E41" s="155"/>
      <c r="F41" s="36"/>
      <c r="G41" s="155"/>
      <c r="H41" s="232"/>
      <c r="I41" s="233"/>
    </row>
    <row r="42" spans="1:11" s="26" customFormat="1">
      <c r="A42" s="36"/>
      <c r="B42" s="36"/>
      <c r="C42" s="36"/>
      <c r="D42" s="36"/>
      <c r="E42" s="155"/>
      <c r="F42" s="36"/>
      <c r="G42" s="155"/>
      <c r="H42" s="232"/>
      <c r="I42" s="233"/>
    </row>
    <row r="43" spans="1:11" s="26" customFormat="1">
      <c r="A43" s="36"/>
      <c r="B43" s="36"/>
      <c r="C43" s="36"/>
      <c r="D43" s="36"/>
      <c r="E43" s="155"/>
      <c r="F43" s="36"/>
      <c r="G43" s="155"/>
      <c r="H43" s="232"/>
      <c r="I43" s="233"/>
    </row>
    <row r="44" spans="1:11" s="26" customFormat="1">
      <c r="A44" s="36"/>
      <c r="B44" s="36"/>
      <c r="C44" s="36"/>
      <c r="D44" s="36"/>
      <c r="E44" s="155"/>
      <c r="F44" s="36"/>
      <c r="G44" s="155"/>
      <c r="H44" s="232"/>
      <c r="I44" s="233"/>
    </row>
    <row r="45" spans="1:11" s="26" customFormat="1">
      <c r="A45" s="36"/>
      <c r="B45" s="36"/>
      <c r="C45" s="36"/>
      <c r="D45" s="36"/>
      <c r="E45" s="155"/>
      <c r="F45" s="36"/>
      <c r="G45" s="155"/>
      <c r="H45" s="232"/>
      <c r="I45" s="233"/>
      <c r="J45" s="42"/>
    </row>
    <row r="46" spans="1:11" s="26" customFormat="1">
      <c r="A46" s="36"/>
      <c r="B46" s="36"/>
      <c r="C46" s="36"/>
      <c r="D46" s="36"/>
      <c r="E46" s="155"/>
      <c r="F46" s="36"/>
      <c r="G46" s="155"/>
      <c r="H46" s="232"/>
      <c r="I46" s="233"/>
      <c r="J46" s="42"/>
    </row>
    <row r="47" spans="1:11" s="26" customFormat="1">
      <c r="A47" s="36"/>
      <c r="B47" s="36"/>
      <c r="C47" s="36"/>
      <c r="D47" s="36"/>
      <c r="E47" s="155"/>
      <c r="F47" s="36"/>
      <c r="G47" s="155"/>
      <c r="H47" s="156"/>
      <c r="I47" s="155"/>
    </row>
    <row r="48" spans="1:11" s="26" customFormat="1">
      <c r="A48" s="36"/>
      <c r="B48" s="36"/>
      <c r="C48" s="36"/>
      <c r="D48" s="36"/>
      <c r="E48" s="155"/>
      <c r="F48" s="36"/>
      <c r="G48" s="155"/>
      <c r="H48" s="156"/>
      <c r="I48" s="155"/>
    </row>
    <row r="49" spans="1:10" s="26" customFormat="1">
      <c r="A49" s="36"/>
      <c r="B49" s="36"/>
      <c r="C49" s="36"/>
      <c r="D49" s="36"/>
      <c r="E49" s="155"/>
      <c r="F49" s="36"/>
      <c r="G49" s="155"/>
      <c r="H49" s="156"/>
      <c r="I49" s="155"/>
    </row>
    <row r="50" spans="1:10" s="26" customFormat="1">
      <c r="A50" s="36"/>
      <c r="B50" s="36"/>
      <c r="C50" s="36"/>
      <c r="D50" s="36"/>
      <c r="E50" s="155"/>
      <c r="F50" s="36"/>
      <c r="G50" s="155"/>
      <c r="H50" s="156"/>
      <c r="I50" s="155"/>
    </row>
    <row r="51" spans="1:10" s="26" customFormat="1">
      <c r="A51" s="36"/>
      <c r="B51" s="36"/>
      <c r="C51" s="36"/>
      <c r="D51" s="36"/>
      <c r="E51" s="155"/>
      <c r="F51" s="36"/>
      <c r="G51" s="155"/>
      <c r="H51" s="156"/>
      <c r="I51" s="155"/>
      <c r="J51" s="42"/>
    </row>
    <row r="52" spans="1:10" s="26" customFormat="1">
      <c r="A52" s="36"/>
      <c r="B52" s="36"/>
      <c r="C52" s="36"/>
      <c r="D52" s="36"/>
      <c r="E52" s="155"/>
      <c r="F52" s="36"/>
      <c r="G52" s="155"/>
      <c r="H52" s="156"/>
      <c r="I52" s="155"/>
      <c r="J52" s="42"/>
    </row>
    <row r="53" spans="1:10" s="26" customFormat="1">
      <c r="A53" s="36"/>
      <c r="B53" s="36"/>
      <c r="C53" s="36"/>
      <c r="D53" s="36"/>
      <c r="E53" s="155"/>
      <c r="F53" s="36"/>
      <c r="G53" s="155"/>
      <c r="H53" s="156"/>
      <c r="I53" s="155"/>
    </row>
    <row r="54" spans="1:10" s="26" customFormat="1">
      <c r="A54" s="36"/>
      <c r="B54" s="36"/>
      <c r="C54" s="36"/>
      <c r="D54" s="36"/>
      <c r="E54" s="155"/>
      <c r="F54" s="36"/>
      <c r="G54" s="155"/>
      <c r="H54" s="156"/>
      <c r="I54" s="155"/>
    </row>
    <row r="55" spans="1:10" s="26" customFormat="1">
      <c r="A55" s="36"/>
      <c r="B55" s="36"/>
      <c r="C55" s="36"/>
      <c r="D55" s="36"/>
      <c r="E55" s="155"/>
      <c r="F55" s="36"/>
      <c r="G55" s="155"/>
      <c r="H55" s="156"/>
      <c r="I55" s="155"/>
    </row>
    <row r="56" spans="1:10" s="26" customFormat="1">
      <c r="A56" s="36"/>
      <c r="B56" s="36"/>
      <c r="C56" s="36"/>
      <c r="D56" s="36"/>
      <c r="E56" s="155"/>
      <c r="F56" s="36"/>
      <c r="G56" s="155"/>
      <c r="H56" s="156"/>
      <c r="I56" s="155"/>
    </row>
    <row r="57" spans="1:10" s="26" customFormat="1">
      <c r="A57" s="36"/>
      <c r="B57" s="36"/>
      <c r="C57" s="36"/>
      <c r="D57" s="36"/>
      <c r="E57" s="155"/>
      <c r="F57" s="36"/>
      <c r="G57" s="155"/>
      <c r="H57" s="156"/>
      <c r="I57" s="36"/>
    </row>
    <row r="58" spans="1:10" s="26" customFormat="1">
      <c r="A58" s="36"/>
      <c r="B58" s="36"/>
      <c r="C58" s="36"/>
      <c r="D58" s="36"/>
      <c r="E58" s="155"/>
      <c r="F58" s="36"/>
      <c r="G58" s="155"/>
      <c r="H58" s="156"/>
      <c r="I58" s="36"/>
    </row>
    <row r="59" spans="1:10" s="26" customFormat="1">
      <c r="A59" s="36"/>
      <c r="B59" s="36"/>
      <c r="C59" s="36"/>
      <c r="D59" s="36"/>
      <c r="E59" s="155"/>
      <c r="F59" s="36"/>
      <c r="G59" s="155"/>
      <c r="H59" s="156"/>
      <c r="I59" s="36"/>
    </row>
    <row r="60" spans="1:10" s="26" customFormat="1">
      <c r="A60" s="36"/>
      <c r="B60" s="36"/>
      <c r="C60" s="36"/>
      <c r="D60" s="36"/>
      <c r="E60" s="155"/>
      <c r="F60" s="36"/>
      <c r="G60" s="155"/>
      <c r="H60" s="156"/>
      <c r="I60" s="36"/>
    </row>
    <row r="61" spans="1:10" s="26" customFormat="1">
      <c r="A61" s="36"/>
      <c r="B61" s="36"/>
      <c r="C61" s="36"/>
      <c r="D61" s="36"/>
      <c r="E61" s="155"/>
      <c r="F61" s="36"/>
      <c r="G61" s="155"/>
      <c r="H61" s="156"/>
      <c r="I61" s="36"/>
    </row>
    <row r="62" spans="1:10" s="26" customFormat="1">
      <c r="A62" s="36"/>
      <c r="B62" s="36"/>
      <c r="C62" s="36"/>
      <c r="D62" s="36"/>
      <c r="E62" s="155"/>
      <c r="F62" s="36"/>
      <c r="G62" s="155"/>
      <c r="H62" s="156"/>
      <c r="I62" s="36"/>
    </row>
    <row r="63" spans="1:10" s="26" customFormat="1">
      <c r="A63" s="36"/>
      <c r="B63" s="36"/>
      <c r="C63" s="36"/>
      <c r="D63" s="36"/>
      <c r="E63" s="155"/>
      <c r="F63" s="36"/>
      <c r="G63" s="155"/>
      <c r="H63" s="156"/>
      <c r="I63" s="36"/>
      <c r="J63" s="42"/>
    </row>
    <row r="64" spans="1:10" s="26" customFormat="1">
      <c r="A64" s="36"/>
      <c r="B64" s="36"/>
      <c r="C64" s="36"/>
      <c r="D64" s="36"/>
      <c r="E64" s="155"/>
      <c r="F64" s="36"/>
      <c r="G64" s="155"/>
      <c r="H64" s="156"/>
      <c r="I64" s="36"/>
      <c r="J64" s="42"/>
    </row>
    <row r="65" spans="1:10" s="26" customFormat="1">
      <c r="A65" s="36"/>
      <c r="B65" s="36"/>
      <c r="C65" s="36"/>
      <c r="D65" s="36"/>
      <c r="E65" s="155"/>
      <c r="F65" s="36"/>
      <c r="G65" s="155"/>
      <c r="H65" s="156"/>
      <c r="I65" s="36"/>
    </row>
    <row r="66" spans="1:10" s="26" customFormat="1">
      <c r="A66" s="36"/>
      <c r="B66" s="36"/>
      <c r="C66" s="36"/>
      <c r="D66" s="36"/>
      <c r="E66" s="155"/>
      <c r="F66" s="36"/>
      <c r="G66" s="155"/>
      <c r="H66" s="156"/>
      <c r="I66" s="36"/>
    </row>
    <row r="67" spans="1:10" s="26" customFormat="1">
      <c r="A67" s="36"/>
      <c r="B67" s="36"/>
      <c r="C67" s="36"/>
      <c r="D67" s="36"/>
      <c r="E67" s="155"/>
      <c r="F67" s="36"/>
      <c r="G67" s="155"/>
      <c r="H67" s="156"/>
      <c r="I67" s="36"/>
    </row>
    <row r="68" spans="1:10" s="26" customFormat="1">
      <c r="A68" s="36"/>
      <c r="B68" s="36"/>
      <c r="C68" s="36"/>
      <c r="D68" s="36"/>
      <c r="E68" s="155"/>
      <c r="F68" s="36"/>
      <c r="G68" s="155"/>
      <c r="H68" s="156"/>
      <c r="I68" s="36"/>
    </row>
    <row r="69" spans="1:10" s="26" customFormat="1">
      <c r="A69" s="36"/>
      <c r="B69" s="36"/>
      <c r="C69" s="36"/>
      <c r="D69" s="36"/>
      <c r="E69" s="155"/>
      <c r="F69" s="36"/>
      <c r="G69" s="155"/>
      <c r="H69" s="156"/>
      <c r="I69" s="36"/>
      <c r="J69" s="42"/>
    </row>
    <row r="70" spans="1:10" s="26" customFormat="1">
      <c r="A70" s="36"/>
      <c r="B70" s="36"/>
      <c r="C70" s="36"/>
      <c r="D70" s="36"/>
      <c r="E70" s="155"/>
      <c r="F70" s="36"/>
      <c r="G70" s="155"/>
      <c r="H70" s="156"/>
      <c r="I70" s="36"/>
      <c r="J70" s="42"/>
    </row>
    <row r="71" spans="1:10" s="26" customFormat="1">
      <c r="A71" s="36"/>
      <c r="B71" s="36"/>
      <c r="C71" s="36"/>
      <c r="D71" s="36"/>
      <c r="E71" s="155"/>
      <c r="F71" s="36"/>
      <c r="G71" s="155"/>
      <c r="H71" s="156"/>
      <c r="I71" s="36"/>
    </row>
    <row r="72" spans="1:10" s="26" customFormat="1">
      <c r="A72" s="36"/>
      <c r="B72" s="36"/>
      <c r="C72" s="36"/>
      <c r="D72" s="36"/>
      <c r="E72" s="155"/>
      <c r="F72" s="36"/>
      <c r="G72" s="155"/>
      <c r="H72" s="156"/>
      <c r="I72" s="36"/>
    </row>
    <row r="73" spans="1:10" s="26" customFormat="1">
      <c r="A73" s="36"/>
      <c r="B73" s="36"/>
      <c r="C73" s="36"/>
      <c r="D73" s="36"/>
      <c r="E73" s="155"/>
      <c r="F73" s="36"/>
      <c r="G73" s="155"/>
      <c r="H73" s="156"/>
      <c r="I73" s="36"/>
    </row>
    <row r="74" spans="1:10" s="26" customFormat="1">
      <c r="A74" s="36"/>
      <c r="B74" s="36"/>
      <c r="C74" s="36"/>
      <c r="D74" s="36"/>
      <c r="E74" s="155"/>
      <c r="F74" s="36"/>
      <c r="G74" s="155"/>
      <c r="H74" s="156"/>
      <c r="I74" s="36"/>
    </row>
    <row r="75" spans="1:10" s="26" customFormat="1">
      <c r="A75" s="36"/>
      <c r="B75" s="36"/>
      <c r="C75" s="36"/>
      <c r="D75" s="36"/>
      <c r="E75" s="155"/>
      <c r="F75" s="36"/>
      <c r="G75" s="155"/>
      <c r="H75" s="156"/>
      <c r="I75" s="36"/>
    </row>
    <row r="76" spans="1:10" s="26" customFormat="1">
      <c r="A76" s="36"/>
      <c r="B76" s="36"/>
      <c r="C76" s="36"/>
      <c r="D76" s="36"/>
      <c r="E76" s="155"/>
      <c r="F76" s="36"/>
      <c r="G76" s="155"/>
      <c r="H76" s="156"/>
      <c r="I76" s="36"/>
    </row>
    <row r="77" spans="1:10" s="26" customFormat="1">
      <c r="A77" s="36"/>
      <c r="B77" s="36"/>
      <c r="C77" s="36"/>
      <c r="D77" s="36"/>
      <c r="E77" s="155"/>
      <c r="F77" s="36"/>
      <c r="G77" s="155"/>
      <c r="H77" s="156"/>
      <c r="I77" s="36"/>
    </row>
    <row r="78" spans="1:10" s="26" customFormat="1">
      <c r="A78" s="36"/>
      <c r="B78" s="36"/>
      <c r="C78" s="36"/>
      <c r="D78" s="36"/>
      <c r="E78" s="155"/>
      <c r="F78" s="36"/>
      <c r="G78" s="155"/>
      <c r="H78" s="156"/>
      <c r="I78" s="36"/>
    </row>
    <row r="79" spans="1:10" s="26" customFormat="1">
      <c r="A79" s="36"/>
      <c r="B79" s="36"/>
      <c r="C79" s="36"/>
      <c r="D79" s="36"/>
      <c r="E79" s="155"/>
      <c r="F79" s="36"/>
      <c r="G79" s="155"/>
      <c r="H79" s="156"/>
      <c r="I79" s="36"/>
    </row>
    <row r="80" spans="1:10" s="26" customFormat="1">
      <c r="A80" s="36"/>
      <c r="B80" s="36"/>
      <c r="C80" s="36"/>
      <c r="D80" s="36"/>
      <c r="E80" s="155"/>
      <c r="F80" s="36"/>
      <c r="G80" s="155"/>
      <c r="H80" s="156"/>
      <c r="I80" s="36"/>
    </row>
    <row r="81" spans="1:10" s="26" customFormat="1">
      <c r="A81" s="36"/>
      <c r="B81" s="36"/>
      <c r="C81" s="36"/>
      <c r="D81" s="36"/>
      <c r="E81" s="155"/>
      <c r="F81" s="36"/>
      <c r="G81" s="155"/>
      <c r="H81" s="156"/>
      <c r="I81" s="36"/>
      <c r="J81" s="42"/>
    </row>
    <row r="82" spans="1:10" s="26" customFormat="1">
      <c r="A82" s="36"/>
      <c r="B82" s="36"/>
      <c r="C82" s="36"/>
      <c r="D82" s="36"/>
      <c r="E82" s="155"/>
      <c r="F82" s="36"/>
      <c r="G82" s="155"/>
      <c r="H82" s="156"/>
      <c r="I82" s="36"/>
      <c r="J82" s="42"/>
    </row>
    <row r="83" spans="1:10" s="26" customFormat="1">
      <c r="A83" s="36"/>
      <c r="B83" s="36"/>
      <c r="C83" s="36"/>
      <c r="D83" s="36"/>
      <c r="E83" s="155"/>
      <c r="F83" s="36"/>
      <c r="G83" s="155"/>
      <c r="H83" s="156"/>
      <c r="I83" s="36"/>
    </row>
    <row r="84" spans="1:10" s="26" customFormat="1">
      <c r="A84" s="36"/>
      <c r="B84" s="36"/>
      <c r="C84" s="36"/>
      <c r="D84" s="36"/>
      <c r="E84" s="155"/>
      <c r="F84" s="36"/>
      <c r="G84" s="155"/>
      <c r="H84" s="156"/>
      <c r="I84" s="36"/>
    </row>
    <row r="85" spans="1:10" s="26" customFormat="1">
      <c r="A85" s="36"/>
      <c r="B85" s="36"/>
      <c r="C85" s="36"/>
      <c r="D85" s="36"/>
      <c r="E85" s="155"/>
      <c r="F85" s="36"/>
      <c r="G85" s="154"/>
      <c r="H85" s="156"/>
      <c r="I85" s="36"/>
    </row>
    <row r="86" spans="1:10" s="26" customFormat="1">
      <c r="A86" s="36"/>
      <c r="B86" s="36"/>
      <c r="C86" s="36"/>
      <c r="D86" s="36"/>
      <c r="E86" s="155"/>
      <c r="F86" s="36"/>
      <c r="G86" s="155"/>
      <c r="H86" s="156"/>
      <c r="I86" s="36"/>
    </row>
    <row r="87" spans="1:10" s="26" customFormat="1">
      <c r="A87" s="36"/>
      <c r="B87" s="36"/>
      <c r="D87" s="36"/>
      <c r="E87" s="155"/>
      <c r="F87" s="36"/>
      <c r="G87" s="205"/>
      <c r="H87" s="232"/>
    </row>
    <row r="88" spans="1:10" s="26" customFormat="1">
      <c r="A88" s="36"/>
      <c r="B88" s="36"/>
      <c r="D88" s="36"/>
      <c r="E88" s="155"/>
      <c r="F88" s="36"/>
      <c r="G88" s="205"/>
      <c r="H88" s="232"/>
      <c r="J88" s="42"/>
    </row>
    <row r="89" spans="1:10" s="26" customFormat="1">
      <c r="A89" s="36"/>
      <c r="B89" s="36"/>
      <c r="D89" s="36"/>
      <c r="E89" s="155"/>
      <c r="F89" s="36"/>
      <c r="G89" s="205"/>
      <c r="H89" s="232"/>
      <c r="J89" s="42"/>
    </row>
    <row r="90" spans="1:10" s="26" customFormat="1">
      <c r="A90" s="36"/>
      <c r="B90" s="36"/>
      <c r="D90" s="36"/>
      <c r="E90" s="155"/>
      <c r="F90" s="36"/>
      <c r="G90" s="205"/>
      <c r="H90" s="232"/>
    </row>
    <row r="91" spans="1:10" s="26" customFormat="1">
      <c r="A91" s="36"/>
      <c r="B91" s="36"/>
      <c r="C91" s="36"/>
      <c r="D91" s="36"/>
      <c r="E91" s="234"/>
      <c r="G91" s="205"/>
      <c r="H91" s="233"/>
    </row>
    <row r="92" spans="1:10" s="26" customFormat="1">
      <c r="A92" s="36"/>
      <c r="B92" s="36"/>
      <c r="C92" s="36"/>
      <c r="D92" s="36"/>
      <c r="E92" s="234"/>
      <c r="G92" s="205"/>
      <c r="H92" s="233"/>
    </row>
    <row r="93" spans="1:10" s="26" customFormat="1">
      <c r="A93" s="36"/>
      <c r="B93" s="36"/>
      <c r="C93" s="36"/>
      <c r="D93" s="36"/>
      <c r="E93" s="234"/>
      <c r="G93" s="205"/>
      <c r="H93" s="233"/>
    </row>
    <row r="94" spans="1:10" s="26" customFormat="1">
      <c r="A94" s="36"/>
      <c r="B94" s="36"/>
      <c r="C94" s="36"/>
      <c r="D94" s="36"/>
      <c r="E94" s="234"/>
      <c r="G94" s="205"/>
      <c r="H94" s="233"/>
    </row>
    <row r="95" spans="1:10" s="26" customFormat="1">
      <c r="A95" s="36"/>
      <c r="C95" s="36"/>
      <c r="D95" s="36"/>
      <c r="E95" s="234"/>
      <c r="G95" s="205"/>
      <c r="H95" s="233"/>
    </row>
    <row r="96" spans="1:10" s="26" customFormat="1">
      <c r="A96" s="36"/>
      <c r="C96" s="36"/>
      <c r="D96" s="36"/>
      <c r="E96" s="234"/>
      <c r="G96" s="205"/>
      <c r="H96" s="233"/>
    </row>
    <row r="97" spans="1:8" s="26" customFormat="1">
      <c r="A97" s="36"/>
      <c r="C97" s="36"/>
      <c r="D97" s="36"/>
      <c r="E97" s="234"/>
      <c r="G97" s="205"/>
      <c r="H97" s="233"/>
    </row>
    <row r="98" spans="1:8" s="26" customFormat="1">
      <c r="A98" s="36"/>
      <c r="C98" s="36"/>
      <c r="D98" s="36"/>
      <c r="E98" s="234"/>
      <c r="G98" s="205"/>
      <c r="H98" s="233"/>
    </row>
    <row r="99" spans="1:8" s="26" customFormat="1">
      <c r="A99" s="36"/>
      <c r="C99" s="36"/>
      <c r="D99" s="36"/>
      <c r="E99" s="234"/>
      <c r="G99" s="205"/>
      <c r="H99" s="233"/>
    </row>
    <row r="100" spans="1:8" s="26" customFormat="1">
      <c r="A100" s="36"/>
      <c r="C100" s="220"/>
      <c r="D100" s="220"/>
      <c r="E100" s="235"/>
      <c r="F100" s="220"/>
      <c r="G100" s="205"/>
      <c r="H100" s="233"/>
    </row>
    <row r="101" spans="1:8" s="26" customFormat="1">
      <c r="A101" s="36"/>
      <c r="C101" s="36"/>
      <c r="D101" s="36"/>
      <c r="E101" s="234"/>
      <c r="G101" s="205"/>
      <c r="H101" s="233"/>
    </row>
    <row r="102" spans="1:8" s="26" customFormat="1">
      <c r="A102" s="36"/>
      <c r="C102" s="36"/>
      <c r="D102" s="36"/>
      <c r="E102" s="234"/>
      <c r="G102" s="205"/>
      <c r="H102" s="233"/>
    </row>
    <row r="103" spans="1:8" s="26" customFormat="1">
      <c r="A103" s="36"/>
      <c r="C103" s="36"/>
      <c r="D103" s="36"/>
      <c r="E103" s="234"/>
      <c r="G103" s="205"/>
      <c r="H103" s="232"/>
    </row>
    <row r="104" spans="1:8" s="26" customFormat="1">
      <c r="A104" s="36"/>
      <c r="C104" s="36"/>
      <c r="D104" s="36"/>
      <c r="E104" s="234"/>
      <c r="F104" s="220"/>
      <c r="G104" s="205"/>
      <c r="H104" s="232"/>
    </row>
    <row r="105" spans="1:8" s="26" customFormat="1">
      <c r="A105" s="36"/>
      <c r="C105" s="36"/>
      <c r="D105" s="36"/>
      <c r="E105" s="234"/>
      <c r="F105" s="220"/>
      <c r="G105" s="205"/>
      <c r="H105" s="232"/>
    </row>
    <row r="106" spans="1:8" s="26" customFormat="1">
      <c r="A106" s="36"/>
      <c r="C106" s="36"/>
      <c r="D106" s="36"/>
      <c r="E106" s="234"/>
      <c r="F106" s="220"/>
      <c r="G106" s="205"/>
      <c r="H106" s="232"/>
    </row>
    <row r="107" spans="1:8" s="26" customFormat="1">
      <c r="A107" s="36"/>
      <c r="C107" s="36"/>
      <c r="D107" s="36"/>
      <c r="E107" s="234"/>
      <c r="F107" s="220"/>
      <c r="G107" s="205"/>
      <c r="H107" s="232"/>
    </row>
    <row r="108" spans="1:8" s="26" customFormat="1">
      <c r="A108" s="36"/>
      <c r="C108" s="36"/>
      <c r="D108" s="36"/>
      <c r="E108" s="234"/>
      <c r="F108" s="220"/>
      <c r="G108" s="205"/>
      <c r="H108" s="232"/>
    </row>
    <row r="109" spans="1:8" s="26" customFormat="1">
      <c r="A109" s="157"/>
      <c r="B109" s="157"/>
      <c r="C109" s="157"/>
      <c r="D109" s="157"/>
      <c r="E109" s="42"/>
      <c r="F109" s="158"/>
      <c r="G109" s="205"/>
      <c r="H109" s="232"/>
    </row>
    <row r="110" spans="1:8" s="26" customFormat="1">
      <c r="A110" s="157"/>
      <c r="B110" s="157"/>
      <c r="C110" s="157"/>
      <c r="D110" s="157"/>
      <c r="E110" s="42"/>
      <c r="F110" s="158"/>
      <c r="G110" s="205"/>
      <c r="H110" s="232"/>
    </row>
    <row r="111" spans="1:8" s="26" customFormat="1">
      <c r="A111" s="157"/>
      <c r="B111" s="157"/>
      <c r="C111" s="157"/>
      <c r="D111" s="157"/>
      <c r="E111" s="42"/>
      <c r="F111" s="158"/>
      <c r="G111" s="205"/>
      <c r="H111" s="232"/>
    </row>
    <row r="112" spans="1:8" s="26" customFormat="1">
      <c r="A112" s="157"/>
      <c r="B112" s="157"/>
      <c r="C112" s="157"/>
      <c r="D112" s="157"/>
      <c r="E112" s="42"/>
      <c r="F112" s="158"/>
      <c r="G112" s="205"/>
      <c r="H112" s="232"/>
    </row>
    <row r="113" spans="1:8" s="26" customFormat="1">
      <c r="A113" s="157"/>
      <c r="B113" s="157"/>
      <c r="C113" s="157"/>
      <c r="D113" s="157"/>
      <c r="E113" s="42"/>
      <c r="F113" s="158"/>
      <c r="G113" s="205"/>
      <c r="H113" s="232"/>
    </row>
    <row r="114" spans="1:8" s="26" customFormat="1">
      <c r="A114" s="157"/>
      <c r="B114" s="157"/>
      <c r="C114" s="157"/>
      <c r="D114" s="157"/>
      <c r="E114" s="42"/>
      <c r="F114" s="158"/>
      <c r="G114" s="205"/>
      <c r="H114" s="232"/>
    </row>
    <row r="115" spans="1:8" s="26" customFormat="1">
      <c r="A115" s="157"/>
      <c r="B115" s="157"/>
      <c r="C115" s="157"/>
      <c r="D115" s="157"/>
      <c r="E115" s="42"/>
      <c r="F115" s="158"/>
      <c r="G115" s="205"/>
      <c r="H115" s="232"/>
    </row>
    <row r="116" spans="1:8" s="26" customFormat="1">
      <c r="A116" s="157"/>
      <c r="B116" s="157"/>
      <c r="C116" s="157"/>
      <c r="D116" s="157"/>
      <c r="E116" s="42"/>
      <c r="F116" s="158"/>
      <c r="G116" s="205"/>
      <c r="H116" s="232"/>
    </row>
    <row r="117" spans="1:8" s="26" customFormat="1">
      <c r="A117" s="157"/>
      <c r="B117" s="157"/>
      <c r="C117" s="157"/>
      <c r="D117" s="157"/>
      <c r="E117" s="42"/>
      <c r="F117" s="158"/>
      <c r="G117" s="205"/>
      <c r="H117" s="232"/>
    </row>
    <row r="118" spans="1:8" s="26" customFormat="1">
      <c r="A118" s="157"/>
      <c r="B118" s="157"/>
      <c r="C118" s="157"/>
      <c r="D118" s="157"/>
      <c r="E118" s="42"/>
      <c r="F118" s="158"/>
      <c r="G118" s="205"/>
      <c r="H118" s="232"/>
    </row>
    <row r="119" spans="1:8" s="26" customFormat="1">
      <c r="A119" s="157"/>
      <c r="B119" s="157"/>
      <c r="C119" s="157"/>
      <c r="D119" s="157"/>
      <c r="E119" s="42"/>
      <c r="F119" s="158"/>
      <c r="G119" s="205"/>
      <c r="H119" s="232"/>
    </row>
    <row r="120" spans="1:8" s="26" customFormat="1">
      <c r="A120" s="36"/>
      <c r="B120" s="36"/>
      <c r="C120" s="36"/>
      <c r="D120" s="157"/>
      <c r="E120" s="42"/>
      <c r="F120" s="36"/>
      <c r="G120" s="205"/>
      <c r="H120" s="232"/>
    </row>
    <row r="121" spans="1:8" s="26" customFormat="1">
      <c r="A121" s="36"/>
      <c r="B121" s="36"/>
      <c r="C121" s="36"/>
      <c r="D121" s="157"/>
      <c r="E121" s="42"/>
      <c r="F121" s="36"/>
      <c r="G121" s="205"/>
      <c r="H121" s="232"/>
    </row>
    <row r="122" spans="1:8" s="26" customFormat="1">
      <c r="A122" s="36"/>
      <c r="B122" s="36"/>
      <c r="C122" s="36"/>
      <c r="D122" s="157"/>
      <c r="E122" s="42"/>
      <c r="F122" s="36"/>
      <c r="G122" s="205"/>
      <c r="H122" s="232"/>
    </row>
    <row r="123" spans="1:8" s="26" customFormat="1">
      <c r="A123" s="36"/>
      <c r="B123" s="36"/>
      <c r="C123" s="36"/>
      <c r="D123" s="157"/>
      <c r="E123" s="42"/>
      <c r="F123" s="36"/>
      <c r="G123" s="205"/>
      <c r="H123" s="232"/>
    </row>
    <row r="124" spans="1:8" s="26" customFormat="1">
      <c r="A124" s="36"/>
      <c r="B124" s="36"/>
      <c r="C124" s="36"/>
      <c r="D124" s="157"/>
      <c r="E124" s="42"/>
      <c r="F124" s="36"/>
      <c r="G124" s="205"/>
      <c r="H124" s="232"/>
    </row>
    <row r="125" spans="1:8" s="26" customFormat="1">
      <c r="A125" s="36"/>
      <c r="B125" s="36"/>
      <c r="C125" s="36"/>
      <c r="D125" s="157"/>
      <c r="E125" s="42"/>
      <c r="F125" s="36"/>
      <c r="G125" s="205"/>
      <c r="H125" s="232"/>
    </row>
    <row r="126" spans="1:8" s="26" customFormat="1">
      <c r="A126" s="36"/>
      <c r="B126" s="36"/>
      <c r="C126" s="36"/>
      <c r="D126" s="157"/>
      <c r="E126" s="42"/>
      <c r="F126" s="36"/>
      <c r="G126" s="205"/>
      <c r="H126" s="232"/>
    </row>
    <row r="127" spans="1:8" s="26" customFormat="1">
      <c r="A127" s="36"/>
      <c r="B127" s="36"/>
      <c r="C127" s="36"/>
      <c r="D127" s="157"/>
      <c r="E127" s="42"/>
      <c r="F127" s="36"/>
      <c r="G127" s="205"/>
      <c r="H127" s="232"/>
    </row>
    <row r="128" spans="1:8" s="26" customFormat="1">
      <c r="A128" s="36"/>
      <c r="B128" s="36"/>
      <c r="C128" s="36"/>
      <c r="D128" s="157"/>
      <c r="E128" s="42"/>
      <c r="F128" s="36"/>
      <c r="G128" s="205"/>
      <c r="H128" s="232"/>
    </row>
    <row r="129" spans="1:8" s="26" customFormat="1">
      <c r="A129" s="36"/>
      <c r="B129" s="36"/>
      <c r="C129" s="36"/>
      <c r="D129" s="157"/>
      <c r="E129" s="42"/>
      <c r="F129" s="36"/>
      <c r="G129" s="205"/>
      <c r="H129" s="232"/>
    </row>
    <row r="130" spans="1:8" s="26" customFormat="1">
      <c r="A130" s="36"/>
      <c r="B130" s="36"/>
      <c r="C130" s="36"/>
      <c r="D130" s="157"/>
      <c r="E130" s="42"/>
      <c r="F130" s="36"/>
      <c r="G130" s="205"/>
      <c r="H130" s="232"/>
    </row>
    <row r="131" spans="1:8" s="26" customFormat="1">
      <c r="A131" s="36"/>
      <c r="B131" s="36"/>
      <c r="C131" s="36"/>
      <c r="D131" s="157"/>
      <c r="E131" s="42"/>
      <c r="F131" s="36"/>
      <c r="G131" s="205"/>
      <c r="H131" s="232"/>
    </row>
    <row r="132" spans="1:8" s="26" customFormat="1">
      <c r="A132" s="36"/>
      <c r="B132" s="36"/>
      <c r="C132" s="36"/>
      <c r="D132" s="157"/>
      <c r="E132" s="42"/>
      <c r="F132" s="36"/>
      <c r="G132" s="205"/>
      <c r="H132" s="232"/>
    </row>
    <row r="133" spans="1:8" s="26" customFormat="1">
      <c r="A133" s="36"/>
      <c r="B133" s="36"/>
      <c r="C133" s="36"/>
      <c r="D133" s="157"/>
      <c r="E133" s="42"/>
      <c r="F133" s="36"/>
      <c r="G133" s="205"/>
      <c r="H133" s="232"/>
    </row>
    <row r="134" spans="1:8" s="26" customFormat="1">
      <c r="A134" s="36"/>
      <c r="B134" s="36"/>
      <c r="C134" s="36"/>
      <c r="D134" s="157"/>
      <c r="E134" s="42"/>
      <c r="F134" s="36"/>
      <c r="G134" s="205"/>
      <c r="H134" s="232"/>
    </row>
    <row r="135" spans="1:8" s="26" customFormat="1">
      <c r="A135" s="36"/>
      <c r="B135" s="36"/>
      <c r="C135" s="36"/>
      <c r="D135" s="157"/>
      <c r="E135" s="42"/>
      <c r="F135" s="36"/>
      <c r="G135" s="205"/>
      <c r="H135" s="232"/>
    </row>
    <row r="136" spans="1:8" s="26" customFormat="1">
      <c r="A136" s="36"/>
      <c r="B136" s="36"/>
      <c r="C136" s="36"/>
      <c r="D136" s="157"/>
      <c r="E136" s="42"/>
      <c r="F136" s="36"/>
      <c r="G136" s="205"/>
      <c r="H136" s="232"/>
    </row>
    <row r="137" spans="1:8" s="26" customFormat="1">
      <c r="A137" s="36"/>
      <c r="B137" s="36"/>
      <c r="C137" s="36"/>
      <c r="D137" s="157"/>
      <c r="E137" s="42"/>
      <c r="F137" s="36"/>
      <c r="G137" s="205"/>
      <c r="H137" s="232"/>
    </row>
    <row r="138" spans="1:8" s="26" customFormat="1">
      <c r="A138" s="36"/>
      <c r="B138" s="36"/>
      <c r="C138" s="36"/>
      <c r="D138" s="157"/>
      <c r="E138" s="42"/>
      <c r="F138" s="36"/>
      <c r="G138" s="205"/>
      <c r="H138" s="232"/>
    </row>
    <row r="139" spans="1:8" s="26" customFormat="1">
      <c r="A139" s="36"/>
      <c r="B139" s="36"/>
      <c r="C139" s="36"/>
      <c r="D139" s="157"/>
      <c r="E139" s="42"/>
      <c r="F139" s="36"/>
      <c r="G139" s="205"/>
      <c r="H139" s="232"/>
    </row>
    <row r="140" spans="1:8" s="26" customFormat="1">
      <c r="A140" s="36"/>
      <c r="B140" s="36"/>
      <c r="C140" s="36"/>
      <c r="D140" s="157"/>
      <c r="E140" s="42"/>
      <c r="F140" s="36"/>
      <c r="G140" s="205"/>
      <c r="H140" s="232"/>
    </row>
    <row r="141" spans="1:8" s="26" customFormat="1">
      <c r="A141" s="36"/>
      <c r="B141" s="36"/>
      <c r="C141" s="36"/>
      <c r="D141" s="157"/>
      <c r="E141" s="42"/>
      <c r="F141" s="36"/>
      <c r="G141" s="205"/>
      <c r="H141" s="232"/>
    </row>
    <row r="142" spans="1:8" s="26" customFormat="1">
      <c r="A142" s="36"/>
      <c r="B142" s="36"/>
      <c r="C142" s="36"/>
      <c r="D142" s="157"/>
      <c r="E142" s="42"/>
      <c r="F142" s="36"/>
      <c r="G142" s="205"/>
      <c r="H142" s="232"/>
    </row>
    <row r="143" spans="1:8" s="26" customFormat="1">
      <c r="A143" s="36"/>
      <c r="B143" s="36"/>
      <c r="C143" s="36"/>
      <c r="D143" s="157"/>
      <c r="E143" s="42"/>
      <c r="F143" s="36"/>
      <c r="G143" s="205"/>
      <c r="H143" s="232"/>
    </row>
    <row r="144" spans="1:8" s="26" customFormat="1">
      <c r="A144" s="36"/>
      <c r="B144" s="36"/>
      <c r="C144" s="36"/>
      <c r="D144" s="157"/>
      <c r="E144" s="42"/>
      <c r="F144" s="36"/>
      <c r="G144" s="205"/>
      <c r="H144" s="232"/>
    </row>
    <row r="145" spans="1:8" s="26" customFormat="1">
      <c r="A145" s="36"/>
      <c r="B145" s="36"/>
      <c r="C145" s="36"/>
      <c r="D145" s="157"/>
      <c r="E145" s="42"/>
      <c r="F145" s="36"/>
      <c r="G145" s="205"/>
      <c r="H145" s="232"/>
    </row>
    <row r="146" spans="1:8" s="26" customFormat="1">
      <c r="A146" s="36"/>
      <c r="B146" s="36"/>
      <c r="C146" s="36"/>
      <c r="D146" s="157"/>
      <c r="E146" s="42"/>
      <c r="F146" s="36"/>
      <c r="G146" s="205"/>
      <c r="H146" s="232"/>
    </row>
    <row r="147" spans="1:8" s="26" customFormat="1">
      <c r="A147" s="36"/>
      <c r="B147" s="36"/>
      <c r="C147" s="36"/>
      <c r="D147" s="157"/>
      <c r="E147" s="42"/>
      <c r="F147" s="36"/>
      <c r="G147" s="205"/>
      <c r="H147" s="232"/>
    </row>
    <row r="148" spans="1:8" s="26" customFormat="1">
      <c r="A148" s="36"/>
      <c r="B148" s="36"/>
      <c r="C148" s="36"/>
      <c r="D148" s="157"/>
      <c r="E148" s="42"/>
      <c r="F148" s="36"/>
      <c r="G148" s="205"/>
      <c r="H148" s="232"/>
    </row>
    <row r="149" spans="1:8" s="26" customFormat="1">
      <c r="A149" s="36"/>
      <c r="B149" s="36"/>
      <c r="C149" s="36"/>
      <c r="D149" s="157"/>
      <c r="E149" s="42"/>
      <c r="F149" s="36"/>
      <c r="G149" s="205"/>
      <c r="H149" s="232"/>
    </row>
    <row r="150" spans="1:8" s="26" customFormat="1">
      <c r="A150" s="36"/>
      <c r="B150" s="36"/>
      <c r="C150" s="36"/>
      <c r="D150" s="157"/>
      <c r="E150" s="42"/>
      <c r="F150" s="36"/>
      <c r="G150" s="205"/>
      <c r="H150" s="232"/>
    </row>
    <row r="151" spans="1:8" s="26" customFormat="1">
      <c r="A151" s="36"/>
      <c r="B151" s="36"/>
      <c r="C151" s="36"/>
      <c r="D151" s="157"/>
      <c r="E151" s="42"/>
      <c r="F151" s="36"/>
      <c r="G151" s="205"/>
      <c r="H151" s="232"/>
    </row>
    <row r="152" spans="1:8" s="26" customFormat="1">
      <c r="A152" s="36"/>
      <c r="B152" s="36"/>
      <c r="C152" s="36"/>
      <c r="D152" s="157"/>
      <c r="E152" s="42"/>
      <c r="F152" s="36"/>
      <c r="G152" s="205"/>
      <c r="H152" s="232"/>
    </row>
    <row r="153" spans="1:8" s="26" customFormat="1">
      <c r="A153" s="36"/>
      <c r="B153" s="36"/>
      <c r="C153" s="36"/>
      <c r="D153" s="157"/>
      <c r="E153" s="42"/>
      <c r="F153" s="36"/>
      <c r="G153" s="205"/>
      <c r="H153" s="232"/>
    </row>
    <row r="154" spans="1:8" s="26" customFormat="1">
      <c r="A154" s="36"/>
      <c r="B154" s="36"/>
      <c r="C154" s="36"/>
      <c r="D154" s="157"/>
      <c r="E154" s="42"/>
      <c r="F154" s="36"/>
      <c r="G154" s="205"/>
      <c r="H154" s="232"/>
    </row>
    <row r="155" spans="1:8" s="26" customFormat="1">
      <c r="A155" s="36"/>
      <c r="B155" s="36"/>
      <c r="C155" s="36"/>
      <c r="D155" s="157"/>
      <c r="E155" s="42"/>
      <c r="F155" s="36"/>
      <c r="G155" s="205"/>
      <c r="H155" s="232"/>
    </row>
    <row r="156" spans="1:8" s="26" customFormat="1">
      <c r="A156" s="36"/>
      <c r="B156" s="36"/>
      <c r="C156" s="36"/>
      <c r="D156" s="157"/>
      <c r="E156" s="42"/>
      <c r="F156" s="36"/>
      <c r="G156" s="205"/>
      <c r="H156" s="232"/>
    </row>
    <row r="157" spans="1:8" s="26" customFormat="1">
      <c r="A157" s="36"/>
      <c r="B157" s="36"/>
      <c r="C157" s="36"/>
      <c r="D157" s="157"/>
      <c r="E157" s="42"/>
      <c r="F157" s="36"/>
      <c r="G157" s="205"/>
      <c r="H157" s="232"/>
    </row>
    <row r="158" spans="1:8" s="26" customFormat="1">
      <c r="A158" s="36"/>
      <c r="B158" s="36"/>
      <c r="C158" s="36"/>
      <c r="D158" s="157"/>
      <c r="E158" s="42"/>
      <c r="F158" s="36"/>
      <c r="G158" s="205"/>
      <c r="H158" s="232"/>
    </row>
    <row r="159" spans="1:8" s="26" customFormat="1">
      <c r="A159" s="36"/>
      <c r="B159" s="36"/>
      <c r="C159" s="36"/>
      <c r="D159" s="157"/>
      <c r="E159" s="42"/>
      <c r="F159" s="36"/>
      <c r="G159" s="205"/>
      <c r="H159" s="232"/>
    </row>
    <row r="160" spans="1:8" s="26" customFormat="1">
      <c r="A160" s="157"/>
      <c r="B160" s="157"/>
      <c r="C160" s="157"/>
      <c r="D160" s="157"/>
      <c r="E160" s="42"/>
      <c r="F160" s="158"/>
      <c r="G160" s="152"/>
      <c r="H160" s="236"/>
    </row>
    <row r="161" spans="1:9" s="26" customFormat="1">
      <c r="A161" s="157"/>
      <c r="B161" s="157"/>
      <c r="C161" s="157"/>
      <c r="D161" s="157"/>
      <c r="E161" s="42"/>
      <c r="F161" s="158"/>
      <c r="G161" s="152"/>
      <c r="H161" s="236"/>
    </row>
    <row r="162" spans="1:9" s="26" customFormat="1">
      <c r="A162" s="157"/>
      <c r="B162" s="157"/>
      <c r="C162" s="157"/>
      <c r="D162" s="157"/>
      <c r="E162" s="42"/>
      <c r="F162" s="158"/>
      <c r="G162" s="152"/>
      <c r="H162" s="236"/>
    </row>
    <row r="163" spans="1:9" s="26" customFormat="1">
      <c r="A163" s="157"/>
      <c r="B163" s="157"/>
      <c r="C163" s="157"/>
      <c r="D163" s="157"/>
      <c r="E163" s="42"/>
      <c r="F163" s="158"/>
      <c r="G163" s="152"/>
      <c r="H163" s="236"/>
    </row>
    <row r="164" spans="1:9" s="26" customFormat="1">
      <c r="A164" s="157"/>
      <c r="B164" s="157"/>
      <c r="C164" s="157"/>
      <c r="D164" s="157"/>
      <c r="E164" s="42"/>
      <c r="F164" s="158"/>
      <c r="G164" s="152"/>
      <c r="H164" s="236"/>
    </row>
    <row r="165" spans="1:9" s="26" customFormat="1">
      <c r="A165" s="157"/>
      <c r="B165" s="157"/>
      <c r="C165" s="157"/>
      <c r="D165" s="157"/>
      <c r="E165" s="42"/>
      <c r="F165" s="158"/>
      <c r="G165" s="152"/>
      <c r="H165" s="236"/>
    </row>
    <row r="166" spans="1:9" s="26" customFormat="1">
      <c r="A166" s="157"/>
      <c r="B166" s="157"/>
      <c r="C166" s="157"/>
      <c r="D166" s="157"/>
      <c r="E166" s="42"/>
      <c r="F166" s="158"/>
      <c r="G166" s="152"/>
      <c r="H166" s="236"/>
    </row>
    <row r="167" spans="1:9" s="26" customFormat="1">
      <c r="A167" s="157"/>
      <c r="B167" s="157"/>
      <c r="C167" s="157"/>
      <c r="D167" s="157"/>
      <c r="E167" s="42"/>
      <c r="F167" s="158"/>
      <c r="G167" s="152"/>
      <c r="H167" s="236"/>
    </row>
    <row r="168" spans="1:9" s="26" customFormat="1">
      <c r="A168" s="157"/>
      <c r="B168" s="157"/>
      <c r="C168" s="157"/>
      <c r="D168" s="157"/>
      <c r="E168" s="42"/>
      <c r="F168" s="158"/>
      <c r="G168" s="152"/>
      <c r="H168" s="236"/>
    </row>
    <row r="169" spans="1:9" s="26" customFormat="1">
      <c r="A169" s="157"/>
      <c r="B169" s="157"/>
      <c r="C169" s="157"/>
      <c r="D169" s="157"/>
      <c r="E169" s="237"/>
      <c r="F169" s="158"/>
      <c r="G169" s="205"/>
      <c r="H169" s="232"/>
    </row>
    <row r="170" spans="1:9" s="26" customFormat="1">
      <c r="A170" s="157"/>
      <c r="B170" s="157"/>
      <c r="C170" s="157"/>
      <c r="D170" s="157"/>
      <c r="E170" s="237"/>
      <c r="F170" s="158"/>
      <c r="G170" s="205"/>
      <c r="H170" s="233"/>
    </row>
    <row r="171" spans="1:9" s="26" customFormat="1" ht="15.75" thickBot="1">
      <c r="A171" s="157"/>
      <c r="B171" s="157"/>
      <c r="C171" s="157"/>
      <c r="D171" s="157"/>
      <c r="E171" s="237"/>
      <c r="F171" s="158"/>
      <c r="G171" s="205"/>
      <c r="H171" s="233"/>
    </row>
    <row r="172" spans="1:9" s="26" customFormat="1">
      <c r="A172" s="238"/>
      <c r="B172" s="238"/>
      <c r="C172" s="238"/>
      <c r="D172" s="238"/>
      <c r="E172" s="239"/>
      <c r="F172" s="240"/>
      <c r="G172" s="241"/>
      <c r="H172" s="242"/>
      <c r="I172" s="240"/>
    </row>
    <row r="173" spans="1:9" s="26" customFormat="1">
      <c r="A173" s="243"/>
      <c r="B173" s="243"/>
      <c r="C173" s="243"/>
      <c r="D173" s="243"/>
      <c r="E173" s="244"/>
      <c r="F173" s="245"/>
      <c r="G173" s="246"/>
      <c r="H173" s="247"/>
      <c r="I173" s="245"/>
    </row>
    <row r="174" spans="1:9" s="26" customFormat="1">
      <c r="A174" s="243"/>
      <c r="B174" s="243"/>
      <c r="C174" s="243"/>
      <c r="D174" s="243"/>
      <c r="E174" s="244"/>
      <c r="F174" s="245"/>
      <c r="G174" s="246"/>
      <c r="H174" s="247"/>
      <c r="I174" s="245"/>
    </row>
    <row r="175" spans="1:9" s="26" customFormat="1">
      <c r="A175" s="157"/>
      <c r="B175" s="157"/>
      <c r="C175" s="157"/>
      <c r="D175" s="157"/>
      <c r="E175" s="237"/>
      <c r="G175" s="205"/>
      <c r="H175" s="233"/>
    </row>
    <row r="176" spans="1:9" s="26" customFormat="1">
      <c r="A176" s="157"/>
      <c r="B176" s="157"/>
      <c r="C176" s="157"/>
      <c r="D176" s="157"/>
      <c r="E176" s="237"/>
      <c r="G176" s="205"/>
      <c r="H176" s="233"/>
    </row>
    <row r="177" spans="1:11" s="26" customFormat="1">
      <c r="A177" s="157"/>
      <c r="B177" s="157"/>
      <c r="C177" s="157"/>
      <c r="D177" s="157"/>
      <c r="E177" s="237"/>
      <c r="G177" s="205"/>
      <c r="H177" s="233"/>
    </row>
    <row r="178" spans="1:11" s="26" customFormat="1">
      <c r="A178" s="157"/>
      <c r="B178" s="157"/>
      <c r="C178" s="157"/>
      <c r="D178" s="157"/>
      <c r="E178" s="237"/>
      <c r="G178" s="205"/>
      <c r="H178" s="233"/>
    </row>
    <row r="179" spans="1:11" s="26" customFormat="1">
      <c r="A179" s="157"/>
      <c r="B179" s="157"/>
      <c r="C179" s="157"/>
      <c r="D179" s="157"/>
      <c r="E179" s="237"/>
      <c r="G179" s="205"/>
      <c r="H179" s="233"/>
    </row>
    <row r="180" spans="1:11" s="26" customFormat="1">
      <c r="A180" s="157"/>
      <c r="B180" s="157"/>
      <c r="C180" s="157"/>
      <c r="D180" s="157"/>
      <c r="E180" s="237"/>
      <c r="G180" s="205"/>
      <c r="H180" s="233"/>
    </row>
    <row r="181" spans="1:11" s="26" customFormat="1">
      <c r="A181" s="157"/>
      <c r="B181" s="157"/>
      <c r="C181" s="157"/>
      <c r="D181" s="157"/>
      <c r="E181" s="237"/>
      <c r="G181" s="205"/>
      <c r="H181" s="233"/>
    </row>
    <row r="182" spans="1:11" s="26" customFormat="1" ht="15.75" thickBot="1">
      <c r="A182" s="157"/>
      <c r="B182" s="157"/>
      <c r="C182" s="157"/>
      <c r="D182" s="157"/>
      <c r="E182" s="237"/>
      <c r="G182" s="205"/>
      <c r="H182" s="233"/>
    </row>
    <row r="183" spans="1:11" s="26" customFormat="1">
      <c r="A183" s="248"/>
      <c r="B183" s="248"/>
      <c r="C183" s="249"/>
      <c r="D183" s="248"/>
      <c r="E183" s="250"/>
      <c r="F183" s="249"/>
      <c r="G183" s="251"/>
      <c r="H183" s="252"/>
      <c r="I183" s="249"/>
    </row>
    <row r="184" spans="1:11" s="26" customFormat="1">
      <c r="A184" s="157"/>
      <c r="B184" s="157"/>
      <c r="D184" s="157"/>
      <c r="E184" s="237"/>
      <c r="G184" s="205"/>
      <c r="H184" s="232"/>
    </row>
    <row r="185" spans="1:11" s="26" customFormat="1">
      <c r="A185" s="157"/>
      <c r="B185" s="157"/>
      <c r="D185" s="157"/>
      <c r="E185" s="237"/>
      <c r="G185" s="205"/>
      <c r="H185" s="232"/>
    </row>
    <row r="186" spans="1:11" s="26" customFormat="1">
      <c r="A186" s="157"/>
      <c r="B186" s="157"/>
      <c r="C186" s="157"/>
      <c r="D186" s="157"/>
      <c r="E186" s="237"/>
      <c r="G186" s="205"/>
      <c r="H186" s="232"/>
    </row>
    <row r="187" spans="1:11" s="26" customFormat="1">
      <c r="A187" s="157"/>
      <c r="B187" s="157"/>
      <c r="C187" s="157"/>
      <c r="D187" s="157"/>
      <c r="E187" s="237"/>
      <c r="G187" s="205"/>
      <c r="H187" s="232"/>
    </row>
    <row r="188" spans="1:11" s="26" customFormat="1">
      <c r="A188" s="157"/>
      <c r="B188" s="157"/>
      <c r="C188" s="157"/>
      <c r="D188" s="157"/>
      <c r="E188" s="237"/>
      <c r="G188" s="205"/>
      <c r="H188" s="232"/>
    </row>
    <row r="189" spans="1:11" s="26" customFormat="1" ht="15.75" thickBot="1">
      <c r="A189" s="157"/>
      <c r="B189" s="157"/>
      <c r="D189" s="157"/>
      <c r="E189" s="237"/>
      <c r="G189" s="253"/>
      <c r="H189" s="232"/>
      <c r="I189" s="254"/>
    </row>
    <row r="190" spans="1:11" s="43" customFormat="1">
      <c r="A190" s="248"/>
      <c r="B190" s="248"/>
      <c r="C190" s="248"/>
      <c r="D190" s="248"/>
      <c r="E190" s="255"/>
      <c r="F190" s="256"/>
      <c r="G190" s="257"/>
      <c r="H190" s="258"/>
      <c r="I190" s="42"/>
      <c r="J190" s="42"/>
      <c r="K190" s="42"/>
    </row>
    <row r="191" spans="1:11" s="43" customFormat="1">
      <c r="A191" s="259"/>
      <c r="B191" s="259"/>
      <c r="C191" s="259"/>
      <c r="D191" s="259"/>
      <c r="E191" s="260"/>
      <c r="F191" s="261"/>
      <c r="G191" s="257"/>
      <c r="H191" s="236"/>
      <c r="I191" s="42"/>
      <c r="J191" s="42"/>
      <c r="K191" s="42"/>
    </row>
    <row r="192" spans="1:11" s="43" customFormat="1">
      <c r="A192" s="157"/>
      <c r="B192" s="157"/>
      <c r="C192" s="157"/>
      <c r="D192" s="157"/>
      <c r="E192" s="42"/>
      <c r="F192" s="158"/>
      <c r="G192" s="257"/>
      <c r="H192" s="236"/>
      <c r="I192" s="42"/>
      <c r="J192" s="42"/>
      <c r="K192" s="42"/>
    </row>
    <row r="193" spans="1:11" s="43" customFormat="1">
      <c r="A193" s="157"/>
      <c r="B193" s="157"/>
      <c r="C193" s="157"/>
      <c r="D193" s="157"/>
      <c r="E193" s="42"/>
      <c r="F193" s="158"/>
      <c r="G193" s="257"/>
      <c r="H193" s="236"/>
      <c r="I193" s="42"/>
      <c r="J193" s="42"/>
      <c r="K193" s="42"/>
    </row>
    <row r="194" spans="1:11" s="43" customFormat="1">
      <c r="A194" s="157"/>
      <c r="B194" s="157"/>
      <c r="C194" s="157"/>
      <c r="D194" s="157"/>
      <c r="E194" s="42"/>
      <c r="F194" s="158"/>
      <c r="G194" s="257"/>
      <c r="H194" s="236"/>
      <c r="I194" s="42"/>
      <c r="J194" s="42"/>
      <c r="K194" s="42"/>
    </row>
    <row r="195" spans="1:11" s="43" customFormat="1">
      <c r="A195" s="157"/>
      <c r="B195" s="157"/>
      <c r="C195" s="157"/>
      <c r="D195" s="157"/>
      <c r="E195" s="42"/>
      <c r="F195" s="158"/>
      <c r="G195" s="257"/>
      <c r="H195" s="236"/>
      <c r="I195" s="42"/>
      <c r="J195" s="42"/>
      <c r="K195" s="42"/>
    </row>
    <row r="196" spans="1:11" s="43" customFormat="1">
      <c r="A196" s="157"/>
      <c r="B196" s="157"/>
      <c r="C196" s="157"/>
      <c r="D196" s="157"/>
      <c r="E196" s="42"/>
      <c r="F196" s="158"/>
      <c r="G196" s="257"/>
      <c r="H196" s="236"/>
      <c r="I196" s="42"/>
      <c r="J196" s="42"/>
      <c r="K196" s="42"/>
    </row>
    <row r="197" spans="1:11" s="43" customFormat="1">
      <c r="A197" s="157"/>
      <c r="B197" s="157"/>
      <c r="C197" s="157"/>
      <c r="D197" s="157"/>
      <c r="E197" s="42"/>
      <c r="F197" s="158"/>
      <c r="G197" s="257"/>
      <c r="H197" s="236"/>
      <c r="I197" s="42"/>
      <c r="J197" s="42"/>
      <c r="K197" s="42"/>
    </row>
    <row r="198" spans="1:11" s="43" customFormat="1">
      <c r="A198" s="157"/>
      <c r="B198" s="157"/>
      <c r="C198" s="157"/>
      <c r="D198" s="157"/>
      <c r="E198" s="42"/>
      <c r="F198" s="158"/>
      <c r="G198" s="257"/>
      <c r="H198" s="236"/>
      <c r="I198" s="42"/>
      <c r="J198" s="42"/>
      <c r="K198" s="42"/>
    </row>
    <row r="199" spans="1:11" s="43" customFormat="1">
      <c r="A199" s="157"/>
      <c r="B199" s="157"/>
      <c r="C199" s="157"/>
      <c r="D199" s="157"/>
      <c r="E199" s="42"/>
      <c r="F199" s="158"/>
      <c r="G199" s="257"/>
      <c r="H199" s="236"/>
      <c r="I199" s="42"/>
      <c r="J199" s="42"/>
      <c r="K199" s="42"/>
    </row>
    <row r="200" spans="1:11" s="43" customFormat="1">
      <c r="A200" s="157"/>
      <c r="B200" s="157"/>
      <c r="C200" s="157"/>
      <c r="D200" s="157"/>
      <c r="E200" s="42"/>
      <c r="F200" s="158"/>
      <c r="G200" s="257"/>
      <c r="H200" s="236"/>
      <c r="I200" s="42"/>
      <c r="J200" s="42"/>
      <c r="K200" s="42"/>
    </row>
    <row r="201" spans="1:11" s="43" customFormat="1">
      <c r="A201" s="157"/>
      <c r="B201" s="157"/>
      <c r="C201" s="157"/>
      <c r="D201" s="157"/>
      <c r="E201" s="42"/>
      <c r="F201" s="158"/>
      <c r="G201" s="257"/>
      <c r="H201" s="236"/>
      <c r="I201" s="42"/>
      <c r="J201" s="42"/>
      <c r="K201" s="42"/>
    </row>
    <row r="202" spans="1:11" s="43" customFormat="1">
      <c r="A202" s="157"/>
      <c r="B202" s="157"/>
      <c r="C202" s="157"/>
      <c r="D202" s="157"/>
      <c r="E202" s="42"/>
      <c r="F202" s="158"/>
      <c r="G202" s="257"/>
      <c r="H202" s="236"/>
      <c r="I202" s="42"/>
      <c r="J202" s="42"/>
      <c r="K202" s="42"/>
    </row>
    <row r="203" spans="1:11" s="43" customFormat="1">
      <c r="A203" s="157"/>
      <c r="B203" s="157"/>
      <c r="C203" s="157"/>
      <c r="D203" s="157"/>
      <c r="E203" s="42"/>
      <c r="F203" s="158"/>
      <c r="G203" s="257"/>
      <c r="H203" s="236"/>
      <c r="I203" s="42"/>
      <c r="J203" s="42"/>
      <c r="K203" s="42"/>
    </row>
    <row r="204" spans="1:11" s="43" customFormat="1" ht="15.75" thickBot="1">
      <c r="A204" s="262"/>
      <c r="B204" s="262"/>
      <c r="C204" s="262"/>
      <c r="D204" s="262"/>
      <c r="E204" s="263"/>
      <c r="F204" s="264"/>
      <c r="G204" s="265"/>
      <c r="H204" s="266"/>
      <c r="I204" s="263"/>
      <c r="J204" s="42"/>
      <c r="K204" s="42"/>
    </row>
    <row r="205" spans="1:11" s="208" customFormat="1" ht="15.75" thickBot="1">
      <c r="A205" s="267"/>
      <c r="B205" s="267"/>
      <c r="C205" s="267"/>
      <c r="D205" s="268"/>
      <c r="E205" s="269"/>
      <c r="F205" s="270"/>
      <c r="G205" s="271"/>
      <c r="H205" s="272"/>
      <c r="I205" s="273"/>
      <c r="J205" s="207"/>
      <c r="K205" s="212"/>
    </row>
    <row r="206" spans="1:11" s="26" customFormat="1">
      <c r="A206" s="259"/>
      <c r="B206" s="259"/>
      <c r="C206" s="259"/>
      <c r="D206" s="259"/>
      <c r="E206" s="237"/>
      <c r="F206" s="261"/>
      <c r="G206" s="205"/>
      <c r="H206" s="232"/>
      <c r="I206" s="260"/>
    </row>
    <row r="207" spans="1:11" s="26" customFormat="1">
      <c r="A207" s="259"/>
      <c r="B207" s="259"/>
      <c r="C207" s="259"/>
      <c r="D207" s="259"/>
      <c r="E207" s="237"/>
      <c r="F207" s="261"/>
      <c r="G207" s="205"/>
      <c r="H207" s="232"/>
      <c r="I207" s="260"/>
    </row>
    <row r="208" spans="1:11" s="26" customFormat="1">
      <c r="A208" s="259"/>
      <c r="B208" s="259"/>
      <c r="C208" s="259"/>
      <c r="D208" s="259"/>
      <c r="E208" s="237"/>
      <c r="F208" s="261"/>
      <c r="G208" s="205"/>
      <c r="H208" s="232"/>
      <c r="I208" s="260"/>
    </row>
    <row r="209" spans="1:9" s="26" customFormat="1">
      <c r="A209" s="259"/>
      <c r="B209" s="259"/>
      <c r="C209" s="259"/>
      <c r="D209" s="259"/>
      <c r="E209" s="237"/>
      <c r="F209" s="261"/>
      <c r="G209" s="205"/>
      <c r="H209" s="232"/>
      <c r="I209" s="260"/>
    </row>
    <row r="210" spans="1:9" s="26" customFormat="1">
      <c r="A210" s="259"/>
      <c r="B210" s="259"/>
      <c r="C210" s="259"/>
      <c r="D210" s="259"/>
      <c r="E210" s="237"/>
      <c r="F210" s="261"/>
      <c r="G210" s="205"/>
      <c r="H210" s="232"/>
      <c r="I210" s="260"/>
    </row>
    <row r="211" spans="1:9" s="26" customFormat="1">
      <c r="A211" s="259"/>
      <c r="B211" s="259"/>
      <c r="C211" s="259"/>
      <c r="D211" s="259"/>
      <c r="E211" s="237"/>
      <c r="F211" s="261"/>
      <c r="G211" s="205"/>
      <c r="H211" s="232"/>
      <c r="I211" s="260"/>
    </row>
    <row r="212" spans="1:9" s="26" customFormat="1">
      <c r="A212" s="24"/>
      <c r="B212" s="24"/>
      <c r="D212" s="24"/>
      <c r="E212" s="237"/>
      <c r="G212" s="205"/>
      <c r="H212" s="232"/>
    </row>
    <row r="213" spans="1:9" s="26" customFormat="1">
      <c r="A213" s="24"/>
      <c r="B213" s="24"/>
      <c r="D213" s="24"/>
      <c r="E213" s="237"/>
      <c r="G213" s="205"/>
      <c r="H213" s="232"/>
    </row>
    <row r="214" spans="1:9" s="26" customFormat="1">
      <c r="A214" s="24"/>
      <c r="B214" s="24"/>
      <c r="D214" s="24"/>
      <c r="E214" s="237"/>
      <c r="G214" s="205"/>
      <c r="H214" s="232"/>
    </row>
    <row r="215" spans="1:9" s="26" customFormat="1">
      <c r="A215" s="24"/>
      <c r="B215" s="24"/>
      <c r="D215" s="24"/>
      <c r="E215" s="237"/>
      <c r="G215" s="205"/>
      <c r="H215" s="232"/>
    </row>
    <row r="216" spans="1:9" s="26" customFormat="1">
      <c r="A216" s="24"/>
      <c r="B216" s="24"/>
      <c r="D216" s="24"/>
      <c r="E216" s="237"/>
      <c r="G216" s="205"/>
      <c r="H216" s="232"/>
    </row>
    <row r="217" spans="1:9" s="26" customFormat="1">
      <c r="A217" s="24"/>
      <c r="B217" s="24"/>
      <c r="D217" s="24"/>
      <c r="E217" s="237"/>
      <c r="G217" s="205"/>
      <c r="H217" s="232"/>
    </row>
    <row r="218" spans="1:9" s="26" customFormat="1">
      <c r="A218" s="24"/>
      <c r="B218" s="24"/>
      <c r="D218" s="24"/>
      <c r="E218" s="237"/>
      <c r="G218" s="205"/>
      <c r="H218" s="232"/>
    </row>
    <row r="219" spans="1:9" s="26" customFormat="1">
      <c r="A219" s="24"/>
      <c r="B219" s="24"/>
      <c r="D219" s="24"/>
      <c r="E219" s="237"/>
      <c r="G219" s="205"/>
      <c r="H219" s="233"/>
    </row>
    <row r="220" spans="1:9" s="26" customFormat="1">
      <c r="A220" s="24"/>
      <c r="B220" s="24"/>
      <c r="D220" s="24"/>
      <c r="E220" s="237"/>
      <c r="G220" s="205"/>
      <c r="H220" s="233"/>
    </row>
    <row r="221" spans="1:9" s="26" customFormat="1">
      <c r="A221" s="24"/>
      <c r="B221" s="24"/>
      <c r="D221" s="24"/>
      <c r="E221" s="237"/>
      <c r="G221" s="205"/>
      <c r="H221" s="233"/>
    </row>
    <row r="222" spans="1:9" s="275" customFormat="1">
      <c r="A222" s="274"/>
      <c r="B222" s="274"/>
      <c r="D222" s="274"/>
      <c r="E222" s="276"/>
      <c r="G222" s="277"/>
      <c r="H222" s="278"/>
    </row>
    <row r="223" spans="1:9" s="275" customFormat="1">
      <c r="A223" s="274"/>
      <c r="B223" s="274"/>
      <c r="D223" s="274"/>
      <c r="E223" s="276"/>
      <c r="G223" s="277"/>
      <c r="H223" s="278"/>
    </row>
    <row r="224" spans="1:9" s="275" customFormat="1">
      <c r="A224" s="274"/>
      <c r="B224" s="274"/>
      <c r="D224" s="274"/>
      <c r="E224" s="276"/>
      <c r="G224" s="277"/>
      <c r="H224" s="278"/>
    </row>
    <row r="225" spans="1:8" s="275" customFormat="1">
      <c r="A225" s="274"/>
      <c r="B225" s="274"/>
      <c r="D225" s="274"/>
      <c r="E225" s="276"/>
      <c r="G225" s="277"/>
      <c r="H225" s="278"/>
    </row>
    <row r="226" spans="1:8" s="275" customFormat="1">
      <c r="A226" s="274"/>
      <c r="B226" s="274"/>
      <c r="D226" s="274"/>
      <c r="E226" s="276"/>
      <c r="G226" s="277"/>
      <c r="H226" s="278"/>
    </row>
    <row r="227" spans="1:8" s="275" customFormat="1">
      <c r="A227" s="274"/>
      <c r="B227" s="274"/>
      <c r="D227" s="274"/>
      <c r="E227" s="276"/>
      <c r="G227" s="277"/>
      <c r="H227" s="278"/>
    </row>
    <row r="228" spans="1:8" s="275" customFormat="1">
      <c r="A228" s="274"/>
      <c r="B228" s="274"/>
      <c r="D228" s="274"/>
      <c r="E228" s="276"/>
      <c r="G228" s="277"/>
      <c r="H228" s="278"/>
    </row>
    <row r="229" spans="1:8" s="275" customFormat="1">
      <c r="A229" s="274"/>
      <c r="B229" s="274"/>
      <c r="D229" s="274"/>
      <c r="E229" s="276"/>
      <c r="G229" s="277"/>
      <c r="H229" s="278"/>
    </row>
    <row r="230" spans="1:8" s="275" customFormat="1">
      <c r="A230" s="274"/>
      <c r="B230" s="274"/>
      <c r="D230" s="274"/>
      <c r="E230" s="276"/>
      <c r="G230" s="277"/>
      <c r="H230" s="278"/>
    </row>
    <row r="231" spans="1:8" s="275" customFormat="1">
      <c r="A231" s="274"/>
      <c r="B231" s="274"/>
      <c r="D231" s="274"/>
      <c r="E231" s="276"/>
      <c r="G231" s="277"/>
      <c r="H231" s="278"/>
    </row>
    <row r="232" spans="1:8" s="275" customFormat="1">
      <c r="A232" s="274"/>
      <c r="B232" s="274"/>
      <c r="D232" s="274"/>
      <c r="E232" s="276"/>
      <c r="G232" s="277"/>
      <c r="H232" s="278"/>
    </row>
    <row r="233" spans="1:8" s="275" customFormat="1">
      <c r="A233" s="274"/>
      <c r="B233" s="274"/>
      <c r="D233" s="274"/>
      <c r="E233" s="276"/>
      <c r="G233" s="277"/>
      <c r="H233" s="278"/>
    </row>
    <row r="234" spans="1:8" s="275" customFormat="1">
      <c r="A234" s="274"/>
      <c r="B234" s="274"/>
      <c r="D234" s="274"/>
      <c r="E234" s="276"/>
      <c r="G234" s="277"/>
      <c r="H234" s="278"/>
    </row>
    <row r="235" spans="1:8" s="275" customFormat="1">
      <c r="A235" s="274"/>
      <c r="B235" s="274"/>
      <c r="D235" s="274"/>
      <c r="E235" s="276"/>
      <c r="G235" s="277"/>
      <c r="H235" s="278"/>
    </row>
  </sheetData>
  <protectedRanges>
    <protectedRange password="CE28" sqref="A149:A150" name="Aralık2_2"/>
    <protectedRange password="CE28" sqref="B149:B150" name="Aralık1_3"/>
    <protectedRange password="CE28" sqref="A151" name="Aralık2_1_1"/>
    <protectedRange password="CE28" sqref="B151" name="Aralık1_1_2"/>
    <protectedRange password="CE28" sqref="A152:A153" name="Aralık2_1_1_1"/>
    <protectedRange password="CE28" sqref="B152:B153" name="Aralık1_1_2_1"/>
    <protectedRange password="CE28" sqref="B155:C157" name="Aralık1_3_1"/>
    <protectedRange password="CE28" sqref="B214:C215" name="Aralık1_3_2"/>
  </protectedRanges>
  <autoFilter ref="A1:L22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Normal="100" workbookViewId="0">
      <selection activeCell="I13" sqref="I13"/>
    </sheetView>
  </sheetViews>
  <sheetFormatPr defaultRowHeight="15"/>
  <cols>
    <col min="1" max="1" width="30.5703125" style="41" bestFit="1" customWidth="1"/>
    <col min="2" max="2" width="9.140625" style="1"/>
    <col min="3" max="5" width="9.140625" style="41"/>
    <col min="6" max="6" width="18" style="1" customWidth="1"/>
    <col min="7" max="16384" width="9.140625" style="41"/>
  </cols>
  <sheetData>
    <row r="1" spans="1:6" ht="16.5" thickTop="1" thickBot="1">
      <c r="A1" s="330" t="s">
        <v>11</v>
      </c>
      <c r="B1" s="331"/>
      <c r="C1" s="331"/>
      <c r="D1" s="331"/>
      <c r="E1" s="331"/>
      <c r="F1" s="332"/>
    </row>
    <row r="2" spans="1:6" ht="15.75" thickTop="1"/>
    <row r="3" spans="1:6">
      <c r="A3" s="21" t="s">
        <v>0</v>
      </c>
      <c r="B3" s="138">
        <v>3</v>
      </c>
      <c r="C3" s="139"/>
      <c r="D3" s="140"/>
      <c r="E3" s="140"/>
      <c r="F3" s="140"/>
    </row>
    <row r="4" spans="1:6">
      <c r="A4" s="21" t="s">
        <v>1</v>
      </c>
      <c r="B4" s="138">
        <v>12</v>
      </c>
      <c r="C4" s="139"/>
      <c r="D4" s="140"/>
      <c r="E4" s="140"/>
      <c r="F4" s="140"/>
    </row>
    <row r="5" spans="1:6">
      <c r="A5" s="141"/>
      <c r="B5" s="142"/>
      <c r="C5" s="140"/>
      <c r="D5" s="140"/>
      <c r="E5" s="140"/>
      <c r="F5" s="140"/>
    </row>
    <row r="6" spans="1:6" s="5" customFormat="1" ht="25.5" customHeight="1">
      <c r="A6" s="10" t="s">
        <v>11</v>
      </c>
      <c r="B6" s="333" t="s">
        <v>65</v>
      </c>
      <c r="C6" s="333"/>
      <c r="D6" s="333"/>
      <c r="E6" s="333"/>
      <c r="F6" s="333"/>
    </row>
    <row r="7" spans="1:6">
      <c r="A7" s="143"/>
      <c r="B7" s="144"/>
      <c r="C7" s="144"/>
      <c r="D7" s="144"/>
      <c r="E7" s="145"/>
      <c r="F7" s="146"/>
    </row>
    <row r="8" spans="1:6" s="5" customFormat="1" ht="30">
      <c r="A8" s="8" t="s">
        <v>199</v>
      </c>
      <c r="B8" s="334" t="s">
        <v>200</v>
      </c>
      <c r="C8" s="334"/>
      <c r="D8" s="334"/>
      <c r="E8" s="335" t="s">
        <v>2</v>
      </c>
      <c r="F8" s="335"/>
    </row>
    <row r="9" spans="1:6" s="5" customFormat="1" ht="61.5">
      <c r="A9" s="147">
        <f>IFERROR(B12+B13+B14-$B3,0)</f>
        <v>-3</v>
      </c>
      <c r="B9" s="336">
        <f>IFERROR(B16+C16+D16+E16-$B4,0)</f>
        <v>-10</v>
      </c>
      <c r="C9" s="336"/>
      <c r="D9" s="336"/>
      <c r="E9" s="337">
        <f>ROUNDDOWN(((B16+C16+D16+E16)*2/3),0)</f>
        <v>1</v>
      </c>
      <c r="F9" s="337"/>
    </row>
    <row r="10" spans="1:6" s="54" customFormat="1" ht="14.25" customHeight="1">
      <c r="A10" s="338"/>
      <c r="B10" s="338"/>
      <c r="C10" s="338"/>
      <c r="D10" s="338"/>
      <c r="E10" s="339"/>
      <c r="F10" s="339"/>
    </row>
    <row r="11" spans="1:6">
      <c r="A11" s="10" t="s">
        <v>5</v>
      </c>
      <c r="B11" s="7" t="s">
        <v>178</v>
      </c>
      <c r="C11" s="7" t="s">
        <v>201</v>
      </c>
      <c r="D11" s="7" t="s">
        <v>202</v>
      </c>
      <c r="E11" s="7" t="s">
        <v>203</v>
      </c>
      <c r="F11" s="7" t="s">
        <v>176</v>
      </c>
    </row>
    <row r="12" spans="1:6" ht="28.5" customHeight="1">
      <c r="A12" s="11" t="s">
        <v>28</v>
      </c>
      <c r="B12" s="12">
        <f>COUNTIFS(DOLUKADROLAR!$G$2:$G$988,B6,DOLUKADROLAR!$A$2:$A$988,"PROFESÖR")</f>
        <v>0</v>
      </c>
      <c r="C12" s="12">
        <f>COUNTIFS(ILAN!$B$2:$B$840,B6,ILAN!$D$2:$D$840,"PROFESÖR")</f>
        <v>0</v>
      </c>
      <c r="D12" s="12">
        <f>COUNTIFS(AKTARIM!$B$2:$B$823,B6,AKTARIM!$D$2:$D$823,"PROFESÖR")</f>
        <v>0</v>
      </c>
      <c r="E12" s="148"/>
      <c r="F12" s="12" t="str">
        <f>IF($B12+$C12+$D12+$E12&gt;$E$9,"2\3 ENGELİ VAR","2\3 ENGELİ YOK")</f>
        <v>2\3 ENGELİ YOK</v>
      </c>
    </row>
    <row r="13" spans="1:6" ht="28.5" customHeight="1">
      <c r="A13" s="11" t="s">
        <v>97</v>
      </c>
      <c r="B13" s="12">
        <f>COUNTIFS(DOLUKADROLAR!$G$2:$G$988,B6,DOLUKADROLAR!$A$2:$A$988,"DOÇENT")</f>
        <v>0</v>
      </c>
      <c r="C13" s="12">
        <f>COUNTIFS(ILAN!$B$2:$B$840,B6,ILAN!$D$2:$D$840,"DOÇENT")</f>
        <v>0</v>
      </c>
      <c r="D13" s="12">
        <f>COUNTIFS(AKTARIM!$B$2:$B$823,B6,AKTARIM!$D$2:$D$823,"DOÇENT")</f>
        <v>0</v>
      </c>
      <c r="E13" s="148"/>
      <c r="F13" s="12" t="str">
        <f>IF($B13+$C13+$D13+$E13&gt;$E$9,"2\3 ENGELİ VAR","2\3 ENGELİ YOK")</f>
        <v>2\3 ENGELİ YOK</v>
      </c>
    </row>
    <row r="14" spans="1:6" ht="28.5" customHeight="1">
      <c r="A14" s="11" t="s">
        <v>133</v>
      </c>
      <c r="B14" s="12">
        <f>COUNTIFS(DOLUKADROLAR!$G$2:$G$988,B6,DOLUKADROLAR!$A$2:$A$988,"DOKTOR ÖĞRETİM ÜYESİ")</f>
        <v>0</v>
      </c>
      <c r="C14" s="12">
        <f>COUNTIFS(ILAN!$B$2:$B$840,B6,ILAN!$D$2:$D$840,"DOKTOR ÖĞRETİM ÜYESİ")</f>
        <v>0</v>
      </c>
      <c r="D14" s="12">
        <f>COUNTIFS(AKTARIM!$B$2:$B$823,B6,AKTARIM!$D$2:$D$823,"DOKTOR ÖĞRETİM ÜYESİ")</f>
        <v>0</v>
      </c>
      <c r="E14" s="148">
        <v>2</v>
      </c>
      <c r="F14" s="12" t="str">
        <f>IF($B14+$C14+$D14+$E14&gt;$E$9,"2\3 ENGELİ VAR","2\3 ENGELİ YOK")</f>
        <v>2\3 ENGELİ VAR</v>
      </c>
    </row>
    <row r="15" spans="1:6" ht="28.5" customHeight="1">
      <c r="A15" s="11" t="s">
        <v>182</v>
      </c>
      <c r="B15" s="12">
        <f>COUNTIFS(DOLUKADROLAR!$G$2:$G$988,B6,DOLUKADROLAR!$A$2:$A$988,"DERSÖĞRETİM GÖREVLİSİ")</f>
        <v>0</v>
      </c>
      <c r="C15" s="12">
        <f>COUNTIFS(ILAN!$B$2:$B$840,B6,ILAN!$D$2:$D$840,"DERSÖĞRETİM GÖREVLİSİ")</f>
        <v>0</v>
      </c>
      <c r="D15" s="12">
        <f>COUNTIFS(AKTARIM!$B$2:$B$823,B6,AKTARIM!$D$2:$D$823,"DERSÖĞRETİM GÖREVLİSİ")</f>
        <v>0</v>
      </c>
      <c r="E15" s="148"/>
      <c r="F15" s="12" t="str">
        <f>IF($B15+$C15+$D15+$E15&gt;$E$9,"2\3 ENGELİ VAR","2\3 ENGELİ YOK")</f>
        <v>2\3 ENGELİ YOK</v>
      </c>
    </row>
    <row r="16" spans="1:6" ht="31.5" customHeight="1">
      <c r="A16" s="10" t="s">
        <v>153</v>
      </c>
      <c r="B16" s="7">
        <f>SUM(B12:B15)</f>
        <v>0</v>
      </c>
      <c r="C16" s="7">
        <f>SUM(C12:C15)</f>
        <v>0</v>
      </c>
      <c r="D16" s="7">
        <f>SUM(D12:D15)</f>
        <v>0</v>
      </c>
      <c r="E16" s="7">
        <f>SUM(E12:E15)</f>
        <v>2</v>
      </c>
      <c r="F16" s="19" t="str">
        <f>IF(B16+C16+D16+E16&gt;$B4,"NORM DIŞI TALEP","NORM İÇİ TALEP")</f>
        <v>NORM İÇİ TALEP</v>
      </c>
    </row>
    <row r="17" spans="1:6" ht="15.75" thickBot="1"/>
    <row r="18" spans="1:6" ht="16.5" thickTop="1" thickBot="1">
      <c r="A18" s="330" t="s">
        <v>204</v>
      </c>
      <c r="B18" s="331"/>
      <c r="C18" s="331"/>
      <c r="D18" s="331"/>
      <c r="E18" s="331"/>
      <c r="F18" s="332"/>
    </row>
    <row r="19" spans="1:6" ht="15.75" thickTop="1"/>
    <row r="20" spans="1:6">
      <c r="A20" s="21" t="s">
        <v>0</v>
      </c>
      <c r="B20" s="138">
        <v>3</v>
      </c>
      <c r="C20" s="139"/>
      <c r="D20" s="140"/>
      <c r="E20" s="140"/>
      <c r="F20" s="140"/>
    </row>
    <row r="21" spans="1:6">
      <c r="A21" s="21" t="s">
        <v>1</v>
      </c>
      <c r="B21" s="138">
        <v>12</v>
      </c>
      <c r="C21" s="139"/>
      <c r="D21" s="140"/>
      <c r="E21" s="140"/>
      <c r="F21" s="140"/>
    </row>
    <row r="22" spans="1:6">
      <c r="A22" s="141"/>
      <c r="B22" s="142"/>
      <c r="C22" s="140"/>
      <c r="D22" s="140"/>
      <c r="E22" s="140"/>
      <c r="F22" s="140"/>
    </row>
    <row r="23" spans="1:6" s="5" customFormat="1" ht="25.5" customHeight="1">
      <c r="A23" s="10" t="s">
        <v>205</v>
      </c>
      <c r="B23" s="333" t="s">
        <v>142</v>
      </c>
      <c r="C23" s="333"/>
      <c r="D23" s="333"/>
      <c r="E23" s="333"/>
      <c r="F23" s="333"/>
    </row>
    <row r="24" spans="1:6">
      <c r="A24" s="143"/>
      <c r="B24" s="144"/>
      <c r="C24" s="144"/>
      <c r="D24" s="144"/>
      <c r="E24" s="145"/>
      <c r="F24" s="146"/>
    </row>
    <row r="25" spans="1:6" s="5" customFormat="1" ht="30">
      <c r="A25" s="8" t="s">
        <v>199</v>
      </c>
      <c r="B25" s="334" t="s">
        <v>200</v>
      </c>
      <c r="C25" s="334"/>
      <c r="D25" s="334"/>
      <c r="E25" s="335" t="s">
        <v>2</v>
      </c>
      <c r="F25" s="335"/>
    </row>
    <row r="26" spans="1:6" s="5" customFormat="1" ht="61.5">
      <c r="A26" s="147">
        <f>IFERROR(B29+B30+B31-$B20,0)</f>
        <v>-3</v>
      </c>
      <c r="B26" s="336">
        <f>IFERROR(B33+C33+D33+E33-$B21,0)</f>
        <v>-12</v>
      </c>
      <c r="C26" s="336"/>
      <c r="D26" s="336"/>
      <c r="E26" s="337">
        <f>ROUNDDOWN(((B33+C33+D33+E33)*2/3),0)</f>
        <v>0</v>
      </c>
      <c r="F26" s="337"/>
    </row>
    <row r="27" spans="1:6" s="54" customFormat="1" ht="14.25" customHeight="1">
      <c r="A27" s="338"/>
      <c r="B27" s="338"/>
      <c r="C27" s="338"/>
      <c r="D27" s="338"/>
      <c r="E27" s="339"/>
      <c r="F27" s="339"/>
    </row>
    <row r="28" spans="1:6">
      <c r="A28" s="10" t="s">
        <v>5</v>
      </c>
      <c r="B28" s="7" t="s">
        <v>178</v>
      </c>
      <c r="C28" s="7" t="s">
        <v>201</v>
      </c>
      <c r="D28" s="7" t="s">
        <v>202</v>
      </c>
      <c r="E28" s="7" t="s">
        <v>203</v>
      </c>
      <c r="F28" s="7" t="s">
        <v>176</v>
      </c>
    </row>
    <row r="29" spans="1:6" ht="28.5" customHeight="1">
      <c r="A29" s="11" t="s">
        <v>28</v>
      </c>
      <c r="B29" s="12">
        <f>COUNTIFS(DOLUKADROLAR!$F$2:$F$988,B23,DOLUKADROLAR!$A$2:$A$988,"PROFESÖR")</f>
        <v>0</v>
      </c>
      <c r="C29" s="12">
        <f>COUNTIFS(ILAN!$A$2:$A$840,B23,ILAN!$D$2:$D$840,"PROFESÖR")</f>
        <v>0</v>
      </c>
      <c r="D29" s="12">
        <f>COUNTIFS(AKTARIM!$A$2:$A$823,B23,AKTARIM!$D$2:$D$823,"PROFESÖR")</f>
        <v>0</v>
      </c>
      <c r="E29" s="148"/>
      <c r="F29" s="12" t="str">
        <f>IF($B29+$C29+$D29+$E29&gt;$E$26,"2\3 ENGELİ VAR","2\3 ENGELİ YOK")</f>
        <v>2\3 ENGELİ YOK</v>
      </c>
    </row>
    <row r="30" spans="1:6" ht="28.5" customHeight="1">
      <c r="A30" s="11" t="s">
        <v>97</v>
      </c>
      <c r="B30" s="12">
        <f>COUNTIFS(DOLUKADROLAR!$F$2:$F$988,B23,DOLUKADROLAR!$A$2:$A$988,"DOÇENT")</f>
        <v>0</v>
      </c>
      <c r="C30" s="12">
        <f>COUNTIFS(ILAN!$A$2:$A$840,B23,ILAN!$D$2:$D$840,"DOÇENT")</f>
        <v>0</v>
      </c>
      <c r="D30" s="12">
        <f>COUNTIFS(AKTARIM!$A$2:$A$823,B23,AKTARIM!$D$2:$D$823,"DOÇENT")</f>
        <v>0</v>
      </c>
      <c r="E30" s="148"/>
      <c r="F30" s="12" t="str">
        <f>IF($B30+$C30+$D30+$E30&gt;$E$26,"2\3 ENGELİ VAR","2\3 ENGELİ YOK")</f>
        <v>2\3 ENGELİ YOK</v>
      </c>
    </row>
    <row r="31" spans="1:6" ht="28.5" customHeight="1">
      <c r="A31" s="11" t="s">
        <v>133</v>
      </c>
      <c r="B31" s="12">
        <f>COUNTIFS(DOLUKADROLAR!$F$2:$F$988,B23,DOLUKADROLAR!$A$2:$A$988,"DOKTOR ÖĞRETİM ÜYESİ")</f>
        <v>0</v>
      </c>
      <c r="C31" s="12">
        <f>COUNTIFS(ILAN!$A$2:$A$840,B23,ILAN!$D$2:$D$840,"DOKTOR ÖĞRETİM ÜYESİ")</f>
        <v>0</v>
      </c>
      <c r="D31" s="12">
        <f>COUNTIFS(AKTARIM!$A$2:$A$823,B23,AKTARIM!$D$2:$D$823,"DOKTOR ÖĞRETİM ÜYESİ")</f>
        <v>0</v>
      </c>
      <c r="E31" s="148"/>
      <c r="F31" s="12" t="str">
        <f>IF($B31+$C31+$D31+$E31&gt;$E$26,"2\3 ENGELİ VAR","2\3 ENGELİ YOK")</f>
        <v>2\3 ENGELİ YOK</v>
      </c>
    </row>
    <row r="32" spans="1:6" ht="28.5" customHeight="1">
      <c r="A32" s="11" t="s">
        <v>182</v>
      </c>
      <c r="B32" s="12">
        <f>COUNTIFS(DOLUKADROLAR!$F$2:$F$988,B23,DOLUKADROLAR!$A$2:$A$988,"DERSÖĞRETİM GÖREVLİSİ")</f>
        <v>0</v>
      </c>
      <c r="C32" s="12">
        <f>COUNTIFS(ILAN!$A$2:$A$840,B23,ILAN!$D$2:$D$840,"DERSÖĞRETİM GÖREVLİSİ")</f>
        <v>0</v>
      </c>
      <c r="D32" s="12">
        <f>COUNTIFS(AKTARIM!$A$2:$A$823,B23,AKTARIM!$D$2:$D$823,"DERSÖĞRETİM GÖREVLİSİ")</f>
        <v>0</v>
      </c>
      <c r="E32" s="148"/>
      <c r="F32" s="12" t="str">
        <f>IF($B32+$C32+$D32+$E32&gt;$E$26,"2\3 ENGELİ VAR","2\3 ENGELİ YOK")</f>
        <v>2\3 ENGELİ YOK</v>
      </c>
    </row>
    <row r="33" spans="1:6" ht="31.5" customHeight="1">
      <c r="A33" s="10" t="s">
        <v>153</v>
      </c>
      <c r="B33" s="7">
        <f>SUM(B29:B32)</f>
        <v>0</v>
      </c>
      <c r="C33" s="7">
        <f>SUM(C29:C32)</f>
        <v>0</v>
      </c>
      <c r="D33" s="7">
        <f>SUM(D29:D32)</f>
        <v>0</v>
      </c>
      <c r="E33" s="7">
        <f>SUM(E29:E32)</f>
        <v>0</v>
      </c>
      <c r="F33" s="19" t="str">
        <f>IF(B33+C33+D33+E33&gt;$B21,"NORM DIŞI TALEP","NORM İÇİ TALEP")</f>
        <v>NORM İÇİ TALEP</v>
      </c>
    </row>
  </sheetData>
  <sheetProtection password="C13C" sheet="1" objects="1" scenarios="1"/>
  <protectedRanges>
    <protectedRange sqref="B6 B23" name="Aralık1"/>
    <protectedRange sqref="E12:E15 E29:E32" name="Aralık2"/>
  </protectedRanges>
  <mergeCells count="14">
    <mergeCell ref="A27:F27"/>
    <mergeCell ref="A10:F10"/>
    <mergeCell ref="A18:F18"/>
    <mergeCell ref="B23:F23"/>
    <mergeCell ref="B25:D25"/>
    <mergeCell ref="E25:F25"/>
    <mergeCell ref="B26:D26"/>
    <mergeCell ref="E26:F26"/>
    <mergeCell ref="A1:F1"/>
    <mergeCell ref="B6:F6"/>
    <mergeCell ref="B8:D8"/>
    <mergeCell ref="E8:F8"/>
    <mergeCell ref="B9:D9"/>
    <mergeCell ref="E9:F9"/>
  </mergeCells>
  <conditionalFormatting sqref="F12:F15">
    <cfRule type="cellIs" dxfId="3" priority="6" operator="equal">
      <formula>"2\3 ENGELİ VAR"</formula>
    </cfRule>
  </conditionalFormatting>
  <conditionalFormatting sqref="F16">
    <cfRule type="cellIs" dxfId="2" priority="5" operator="equal">
      <formula>"NORM DIŞI TALEP"</formula>
    </cfRule>
  </conditionalFormatting>
  <conditionalFormatting sqref="F29:F32">
    <cfRule type="cellIs" dxfId="1" priority="2" operator="equal">
      <formula>"2\3 ENGELİ VAR"</formula>
    </cfRule>
  </conditionalFormatting>
  <conditionalFormatting sqref="F33">
    <cfRule type="cellIs" dxfId="0" priority="1" operator="equal">
      <formula>"NORM DIŞI TALEP"</formula>
    </cfRule>
  </conditionalFormatting>
  <dataValidations count="2">
    <dataValidation type="list" allowBlank="1" showInputMessage="1" showErrorMessage="1" sqref="B6:F6">
      <formula1>#REF!</formula1>
    </dataValidation>
    <dataValidation type="list" allowBlank="1" showInputMessage="1" showErrorMessage="1" sqref="B23:F23">
      <formula1>#REF!</formula1>
    </dataValidation>
  </dataValidations>
  <pageMargins left="0.89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2"/>
  <sheetViews>
    <sheetView zoomScale="70" zoomScaleNormal="70" workbookViewId="0">
      <selection activeCell="B14" sqref="B14"/>
    </sheetView>
  </sheetViews>
  <sheetFormatPr defaultRowHeight="15"/>
  <cols>
    <col min="1" max="1" width="37.85546875" style="41" bestFit="1" customWidth="1"/>
    <col min="2" max="2" width="50.42578125" style="41" bestFit="1" customWidth="1"/>
    <col min="3" max="3" width="75.7109375" style="41" bestFit="1" customWidth="1"/>
    <col min="4" max="4" width="63.85546875" style="41" customWidth="1"/>
    <col min="5" max="7" width="18.5703125" style="41" hidden="1" customWidth="1"/>
    <col min="8" max="8" width="29.85546875" style="41" hidden="1" customWidth="1"/>
    <col min="9" max="9" width="56.7109375" style="1" bestFit="1" customWidth="1"/>
    <col min="10" max="10" width="0.85546875" style="41" customWidth="1"/>
    <col min="11" max="11" width="34.85546875" style="41" hidden="1" customWidth="1"/>
    <col min="12" max="12" width="18.5703125" style="41" hidden="1" customWidth="1"/>
    <col min="13" max="17" width="9.140625" style="41" hidden="1" customWidth="1"/>
    <col min="18" max="19" width="9.140625" style="41" customWidth="1"/>
    <col min="20" max="16384" width="9.140625" style="41"/>
  </cols>
  <sheetData>
    <row r="1" spans="1:12" s="34" customFormat="1">
      <c r="A1" s="33" t="s">
        <v>10</v>
      </c>
      <c r="B1" s="33" t="s">
        <v>11</v>
      </c>
      <c r="C1" s="33" t="s">
        <v>12</v>
      </c>
      <c r="D1" s="33" t="s">
        <v>5</v>
      </c>
      <c r="E1" s="39" t="s">
        <v>174</v>
      </c>
      <c r="F1" s="39" t="s">
        <v>21</v>
      </c>
      <c r="G1" s="39" t="s">
        <v>185</v>
      </c>
      <c r="H1" s="39" t="s">
        <v>188</v>
      </c>
      <c r="I1" s="39" t="s">
        <v>176</v>
      </c>
      <c r="J1" s="40"/>
      <c r="K1" s="39" t="s">
        <v>187</v>
      </c>
      <c r="L1" s="39"/>
    </row>
    <row r="2" spans="1:12" s="26" customFormat="1" ht="15.75">
      <c r="A2" s="24"/>
      <c r="B2" s="24"/>
      <c r="C2" s="210"/>
      <c r="D2" s="24"/>
      <c r="I2" s="209"/>
    </row>
    <row r="3" spans="1:12" s="26" customFormat="1" ht="15.75">
      <c r="A3" s="24"/>
      <c r="B3" s="24"/>
      <c r="C3" s="210"/>
      <c r="D3" s="24"/>
      <c r="I3" s="209"/>
    </row>
    <row r="4" spans="1:12" s="26" customFormat="1" ht="15.75">
      <c r="A4" s="24"/>
      <c r="B4" s="24"/>
      <c r="C4" s="210"/>
      <c r="D4" s="24"/>
      <c r="I4" s="209"/>
    </row>
    <row r="5" spans="1:12" s="26" customFormat="1" ht="15.75">
      <c r="A5" s="24"/>
      <c r="B5" s="24"/>
      <c r="C5" s="210"/>
      <c r="D5" s="24"/>
      <c r="I5" s="209"/>
    </row>
    <row r="6" spans="1:12" s="26" customFormat="1" ht="15.75">
      <c r="A6" s="24"/>
      <c r="B6" s="24"/>
      <c r="C6" s="210"/>
      <c r="D6" s="24"/>
      <c r="I6" s="209"/>
    </row>
    <row r="7" spans="1:12" s="26" customFormat="1" ht="15.75">
      <c r="A7" s="24"/>
      <c r="B7" s="24"/>
      <c r="C7" s="210"/>
      <c r="D7" s="24"/>
      <c r="I7" s="211"/>
    </row>
    <row r="8" spans="1:12" s="26" customFormat="1" ht="15.75">
      <c r="A8" s="24"/>
      <c r="B8" s="24"/>
      <c r="C8" s="210"/>
      <c r="D8" s="24"/>
      <c r="I8" s="211"/>
    </row>
    <row r="9" spans="1:12" s="26" customFormat="1" ht="15.75">
      <c r="A9" s="24"/>
      <c r="B9" s="24"/>
      <c r="C9" s="210"/>
      <c r="D9" s="24"/>
      <c r="I9" s="209"/>
    </row>
    <row r="10" spans="1:12" s="26" customFormat="1" ht="15.75">
      <c r="A10" s="24"/>
      <c r="B10" s="24"/>
      <c r="C10" s="210"/>
      <c r="D10" s="24"/>
      <c r="I10" s="209"/>
    </row>
    <row r="11" spans="1:12" s="26" customFormat="1" ht="15.75">
      <c r="A11" s="24"/>
      <c r="B11" s="24"/>
      <c r="C11" s="210"/>
      <c r="D11" s="24"/>
      <c r="I11" s="209"/>
    </row>
    <row r="12" spans="1:12" s="26" customFormat="1" ht="15.75">
      <c r="A12" s="24"/>
      <c r="B12" s="24"/>
      <c r="C12" s="210"/>
      <c r="D12" s="24"/>
      <c r="I12" s="209"/>
    </row>
    <row r="13" spans="1:12" s="26" customFormat="1" ht="15.75">
      <c r="A13" s="24"/>
      <c r="B13" s="24"/>
      <c r="C13" s="210"/>
      <c r="D13" s="24"/>
      <c r="I13" s="209"/>
    </row>
    <row r="14" spans="1:12" s="26" customFormat="1" ht="15.75">
      <c r="A14" s="24"/>
      <c r="B14" s="24"/>
      <c r="C14" s="210"/>
      <c r="D14" s="24"/>
      <c r="I14" s="209"/>
    </row>
    <row r="15" spans="1:12" s="26" customFormat="1" ht="15.75">
      <c r="A15" s="24"/>
      <c r="B15" s="24"/>
      <c r="C15" s="210"/>
      <c r="D15" s="24"/>
      <c r="I15" s="209"/>
    </row>
    <row r="16" spans="1:12" s="26" customFormat="1" ht="15.75">
      <c r="A16" s="24"/>
      <c r="B16" s="24"/>
      <c r="C16" s="210"/>
      <c r="D16" s="24"/>
      <c r="I16" s="209"/>
    </row>
    <row r="17" spans="1:9" s="26" customFormat="1" ht="15.75">
      <c r="A17" s="24"/>
      <c r="B17" s="24"/>
      <c r="C17" s="210"/>
      <c r="D17" s="24"/>
      <c r="I17" s="209"/>
    </row>
    <row r="18" spans="1:9" s="26" customFormat="1" ht="15.75">
      <c r="A18" s="24"/>
      <c r="B18" s="24"/>
      <c r="C18" s="210"/>
      <c r="D18" s="24"/>
      <c r="I18" s="209"/>
    </row>
    <row r="19" spans="1:9" s="26" customFormat="1" ht="15.75">
      <c r="A19" s="24"/>
      <c r="B19" s="24"/>
      <c r="C19" s="210"/>
      <c r="D19" s="24"/>
      <c r="I19" s="209"/>
    </row>
    <row r="20" spans="1:9" s="26" customFormat="1" ht="15.75">
      <c r="A20" s="24"/>
      <c r="B20" s="24"/>
      <c r="C20" s="210"/>
      <c r="D20" s="24"/>
      <c r="I20" s="209"/>
    </row>
    <row r="21" spans="1:9" s="26" customFormat="1" ht="15.75">
      <c r="A21" s="24"/>
      <c r="B21" s="24"/>
      <c r="C21" s="210"/>
      <c r="D21" s="24"/>
      <c r="I21" s="209"/>
    </row>
    <row r="22" spans="1:9" s="26" customFormat="1" ht="15.75">
      <c r="A22" s="24"/>
      <c r="B22" s="24"/>
      <c r="C22" s="210"/>
      <c r="D22" s="24"/>
      <c r="I22" s="209"/>
    </row>
    <row r="23" spans="1:9" s="26" customFormat="1" ht="15.75">
      <c r="A23" s="24"/>
      <c r="B23" s="24"/>
      <c r="C23" s="210"/>
      <c r="D23" s="24"/>
      <c r="I23" s="209"/>
    </row>
    <row r="24" spans="1:9" s="26" customFormat="1" ht="15.75">
      <c r="A24" s="24"/>
      <c r="B24" s="24"/>
      <c r="C24" s="210"/>
      <c r="D24" s="24"/>
      <c r="I24" s="209"/>
    </row>
    <row r="25" spans="1:9" s="26" customFormat="1" ht="15.75">
      <c r="A25" s="24"/>
      <c r="B25" s="24"/>
      <c r="C25" s="210"/>
      <c r="D25" s="24"/>
      <c r="I25" s="209"/>
    </row>
    <row r="26" spans="1:9" s="26" customFormat="1" ht="15.75">
      <c r="A26" s="24"/>
      <c r="B26" s="24"/>
      <c r="C26" s="210"/>
      <c r="D26" s="24"/>
      <c r="I26" s="209"/>
    </row>
    <row r="27" spans="1:9" s="26" customFormat="1" ht="15.75">
      <c r="A27" s="24"/>
      <c r="B27" s="24"/>
      <c r="C27" s="210"/>
      <c r="D27" s="24"/>
      <c r="I27" s="209"/>
    </row>
    <row r="28" spans="1:9" s="26" customFormat="1" ht="15.75">
      <c r="A28" s="24"/>
      <c r="B28" s="24"/>
      <c r="C28" s="210"/>
      <c r="D28" s="24"/>
      <c r="I28" s="209"/>
    </row>
    <row r="29" spans="1:9" s="26" customFormat="1" ht="15.75">
      <c r="A29" s="24"/>
      <c r="B29" s="24"/>
      <c r="C29" s="210"/>
      <c r="D29" s="24"/>
      <c r="I29" s="209"/>
    </row>
    <row r="30" spans="1:9" s="26" customFormat="1" ht="15.75">
      <c r="A30" s="24"/>
      <c r="B30" s="24"/>
      <c r="C30" s="210"/>
      <c r="D30" s="24"/>
      <c r="I30" s="209"/>
    </row>
    <row r="31" spans="1:9" s="26" customFormat="1" ht="15.75">
      <c r="A31" s="24"/>
      <c r="B31" s="24"/>
      <c r="C31" s="210"/>
      <c r="D31" s="24"/>
      <c r="I31" s="209"/>
    </row>
    <row r="32" spans="1:9" s="26" customFormat="1" ht="15.75">
      <c r="A32" s="24"/>
      <c r="B32" s="24"/>
      <c r="C32" s="210"/>
      <c r="D32" s="24"/>
      <c r="I32" s="211"/>
    </row>
    <row r="33" spans="1:9" s="26" customFormat="1" ht="15.75">
      <c r="A33" s="24"/>
      <c r="B33" s="24"/>
      <c r="C33" s="210"/>
      <c r="D33" s="24"/>
      <c r="I33" s="211"/>
    </row>
    <row r="34" spans="1:9" s="26" customFormat="1" ht="15.75">
      <c r="A34" s="24"/>
      <c r="B34" s="24"/>
      <c r="C34" s="210"/>
      <c r="D34" s="24"/>
      <c r="I34" s="211"/>
    </row>
    <row r="35" spans="1:9" s="26" customFormat="1" ht="15.75">
      <c r="A35" s="24"/>
      <c r="B35" s="24"/>
      <c r="C35" s="210"/>
      <c r="D35" s="24"/>
      <c r="I35" s="209"/>
    </row>
    <row r="36" spans="1:9" s="26" customFormat="1" ht="15.75">
      <c r="A36" s="24"/>
      <c r="B36" s="24"/>
      <c r="C36" s="210"/>
      <c r="D36" s="24"/>
      <c r="I36" s="211"/>
    </row>
    <row r="37" spans="1:9" s="26" customFormat="1" ht="15.75">
      <c r="A37" s="24"/>
      <c r="B37" s="24"/>
      <c r="C37" s="210"/>
      <c r="D37" s="24"/>
      <c r="I37" s="211"/>
    </row>
    <row r="38" spans="1:9" s="26" customFormat="1" ht="15.75">
      <c r="A38" s="24"/>
      <c r="B38" s="24"/>
      <c r="C38" s="210"/>
      <c r="D38" s="24"/>
      <c r="I38" s="211"/>
    </row>
    <row r="39" spans="1:9" s="26" customFormat="1" ht="15.75">
      <c r="A39" s="24"/>
      <c r="B39" s="24"/>
      <c r="C39" s="210"/>
      <c r="D39" s="24"/>
      <c r="I39" s="209"/>
    </row>
    <row r="40" spans="1:9" s="26" customFormat="1" ht="15.75">
      <c r="A40" s="24"/>
      <c r="B40" s="24"/>
      <c r="C40" s="210"/>
      <c r="D40" s="24"/>
      <c r="I40" s="209"/>
    </row>
    <row r="41" spans="1:9" s="26" customFormat="1" ht="15.75">
      <c r="A41" s="24"/>
      <c r="B41" s="24"/>
      <c r="C41" s="210"/>
      <c r="D41" s="24"/>
      <c r="I41" s="209"/>
    </row>
    <row r="42" spans="1:9" s="26" customFormat="1" ht="15.75">
      <c r="A42" s="24"/>
      <c r="B42" s="24"/>
      <c r="C42" s="210"/>
      <c r="D42" s="24"/>
      <c r="I42" s="209"/>
    </row>
    <row r="43" spans="1:9" s="26" customFormat="1" ht="15.75">
      <c r="A43" s="24"/>
      <c r="B43" s="24"/>
      <c r="C43" s="210"/>
      <c r="D43" s="24"/>
      <c r="I43" s="209"/>
    </row>
    <row r="44" spans="1:9" s="26" customFormat="1" ht="15.75">
      <c r="A44" s="24"/>
      <c r="B44" s="24"/>
      <c r="C44" s="210"/>
      <c r="D44" s="24"/>
      <c r="I44" s="209"/>
    </row>
    <row r="45" spans="1:9" s="26" customFormat="1" ht="15.75">
      <c r="A45" s="24"/>
      <c r="B45" s="24"/>
      <c r="C45" s="210"/>
      <c r="D45" s="24"/>
      <c r="I45" s="209"/>
    </row>
    <row r="46" spans="1:9" s="26" customFormat="1" ht="15.75">
      <c r="A46" s="24"/>
      <c r="B46" s="24"/>
      <c r="C46" s="210"/>
      <c r="D46" s="24"/>
      <c r="I46" s="209"/>
    </row>
    <row r="47" spans="1:9" s="26" customFormat="1" ht="15.75">
      <c r="A47" s="24"/>
      <c r="B47" s="24"/>
      <c r="C47" s="210"/>
      <c r="D47" s="24"/>
      <c r="I47" s="209"/>
    </row>
    <row r="48" spans="1:9" s="26" customFormat="1" ht="15.75">
      <c r="A48" s="24"/>
      <c r="B48" s="24"/>
      <c r="C48" s="210"/>
      <c r="D48" s="24"/>
      <c r="I48" s="209"/>
    </row>
    <row r="49" spans="1:9" s="26" customFormat="1" ht="15.75">
      <c r="A49" s="24"/>
      <c r="B49" s="24"/>
      <c r="C49" s="210"/>
      <c r="D49" s="24"/>
      <c r="I49" s="209"/>
    </row>
    <row r="50" spans="1:9" s="26" customFormat="1" ht="15.75">
      <c r="A50" s="24"/>
      <c r="B50" s="24"/>
      <c r="C50" s="210"/>
      <c r="D50" s="24"/>
      <c r="I50" s="211"/>
    </row>
    <row r="51" spans="1:9" s="26" customFormat="1" ht="15.75">
      <c r="A51" s="24"/>
      <c r="B51" s="24"/>
      <c r="C51" s="210"/>
      <c r="D51" s="24"/>
      <c r="I51" s="211"/>
    </row>
    <row r="52" spans="1:9" s="26" customFormat="1" ht="15.75">
      <c r="A52" s="24"/>
      <c r="B52" s="24"/>
      <c r="C52" s="210"/>
      <c r="D52" s="24"/>
      <c r="I52" s="211"/>
    </row>
    <row r="53" spans="1:9" s="26" customFormat="1" ht="15.75">
      <c r="A53" s="24"/>
      <c r="B53" s="24"/>
      <c r="C53" s="210"/>
      <c r="D53" s="24"/>
      <c r="I53" s="211"/>
    </row>
    <row r="54" spans="1:9" s="26" customFormat="1" ht="15.75">
      <c r="A54" s="24"/>
      <c r="B54" s="24"/>
      <c r="C54" s="210"/>
      <c r="D54" s="24"/>
      <c r="I54" s="211"/>
    </row>
    <row r="55" spans="1:9" s="26" customFormat="1" ht="15.75">
      <c r="A55" s="24"/>
      <c r="B55" s="24"/>
      <c r="C55" s="210"/>
      <c r="D55" s="24"/>
      <c r="I55" s="211"/>
    </row>
    <row r="56" spans="1:9" s="26" customFormat="1">
      <c r="A56" s="24"/>
      <c r="B56" s="24"/>
      <c r="C56" s="279"/>
      <c r="D56" s="24"/>
      <c r="I56" s="237"/>
    </row>
    <row r="57" spans="1:9" s="26" customFormat="1">
      <c r="I57" s="237"/>
    </row>
    <row r="58" spans="1:9" s="26" customFormat="1">
      <c r="I58" s="237"/>
    </row>
    <row r="59" spans="1:9" s="26" customFormat="1">
      <c r="I59" s="237"/>
    </row>
    <row r="60" spans="1:9" s="26" customFormat="1">
      <c r="I60" s="237"/>
    </row>
    <row r="61" spans="1:9" s="26" customFormat="1">
      <c r="C61" s="220"/>
      <c r="I61" s="237"/>
    </row>
    <row r="62" spans="1:9" s="26" customFormat="1">
      <c r="I62" s="237"/>
    </row>
    <row r="63" spans="1:9" s="26" customFormat="1">
      <c r="I63" s="237"/>
    </row>
    <row r="64" spans="1:9" s="26" customFormat="1">
      <c r="I64" s="237"/>
    </row>
    <row r="65" spans="9:9" s="26" customFormat="1">
      <c r="I65" s="237"/>
    </row>
    <row r="66" spans="9:9" s="26" customFormat="1">
      <c r="I66" s="237"/>
    </row>
    <row r="67" spans="9:9" s="26" customFormat="1">
      <c r="I67" s="237"/>
    </row>
    <row r="68" spans="9:9" s="26" customFormat="1">
      <c r="I68" s="237"/>
    </row>
    <row r="69" spans="9:9" s="26" customFormat="1">
      <c r="I69" s="237"/>
    </row>
    <row r="70" spans="9:9" s="26" customFormat="1">
      <c r="I70" s="237"/>
    </row>
    <row r="71" spans="9:9" s="26" customFormat="1">
      <c r="I71" s="237"/>
    </row>
    <row r="72" spans="9:9" s="26" customFormat="1">
      <c r="I72" s="237"/>
    </row>
    <row r="73" spans="9:9" s="26" customFormat="1">
      <c r="I73" s="237"/>
    </row>
    <row r="74" spans="9:9" s="26" customFormat="1">
      <c r="I74" s="237"/>
    </row>
    <row r="75" spans="9:9" s="26" customFormat="1">
      <c r="I75" s="237"/>
    </row>
    <row r="76" spans="9:9" s="26" customFormat="1">
      <c r="I76" s="237"/>
    </row>
    <row r="77" spans="9:9" s="26" customFormat="1">
      <c r="I77" s="237"/>
    </row>
    <row r="78" spans="9:9" s="26" customFormat="1">
      <c r="I78" s="237"/>
    </row>
    <row r="79" spans="9:9" s="26" customFormat="1">
      <c r="I79" s="237"/>
    </row>
    <row r="80" spans="9:9" s="26" customFormat="1">
      <c r="I80" s="237"/>
    </row>
    <row r="81" spans="9:9" s="220" customFormat="1">
      <c r="I81" s="280"/>
    </row>
    <row r="82" spans="9:9" s="220" customFormat="1">
      <c r="I82" s="280"/>
    </row>
    <row r="83" spans="9:9" s="220" customFormat="1">
      <c r="I83" s="280"/>
    </row>
    <row r="84" spans="9:9" s="220" customFormat="1">
      <c r="I84" s="280"/>
    </row>
    <row r="85" spans="9:9" s="26" customFormat="1">
      <c r="I85" s="237"/>
    </row>
    <row r="86" spans="9:9" s="26" customFormat="1">
      <c r="I86" s="237"/>
    </row>
    <row r="87" spans="9:9" s="26" customFormat="1">
      <c r="I87" s="237"/>
    </row>
    <row r="88" spans="9:9" s="26" customFormat="1">
      <c r="I88" s="237"/>
    </row>
    <row r="89" spans="9:9" s="26" customFormat="1">
      <c r="I89" s="237"/>
    </row>
    <row r="90" spans="9:9" s="26" customFormat="1">
      <c r="I90" s="237"/>
    </row>
    <row r="91" spans="9:9" s="26" customFormat="1">
      <c r="I91" s="237"/>
    </row>
    <row r="92" spans="9:9" s="26" customFormat="1">
      <c r="I92" s="237"/>
    </row>
    <row r="93" spans="9:9" s="26" customFormat="1">
      <c r="I93" s="237"/>
    </row>
    <row r="94" spans="9:9" s="26" customFormat="1">
      <c r="I94" s="237"/>
    </row>
    <row r="95" spans="9:9" s="26" customFormat="1">
      <c r="I95" s="237"/>
    </row>
    <row r="96" spans="9:9" s="26" customFormat="1">
      <c r="I96" s="237"/>
    </row>
    <row r="97" spans="9:9" s="26" customFormat="1">
      <c r="I97" s="237"/>
    </row>
    <row r="98" spans="9:9" s="26" customFormat="1">
      <c r="I98" s="237"/>
    </row>
    <row r="99" spans="9:9" s="26" customFormat="1">
      <c r="I99" s="237"/>
    </row>
    <row r="100" spans="9:9" s="26" customFormat="1">
      <c r="I100" s="237"/>
    </row>
    <row r="101" spans="9:9" s="26" customFormat="1">
      <c r="I101" s="237"/>
    </row>
    <row r="102" spans="9:9" s="26" customFormat="1">
      <c r="I102" s="237"/>
    </row>
    <row r="103" spans="9:9" s="26" customFormat="1">
      <c r="I103" s="237"/>
    </row>
    <row r="104" spans="9:9" s="26" customFormat="1">
      <c r="I104" s="237"/>
    </row>
    <row r="105" spans="9:9" s="26" customFormat="1">
      <c r="I105" s="237"/>
    </row>
    <row r="106" spans="9:9" s="26" customFormat="1">
      <c r="I106" s="237"/>
    </row>
    <row r="107" spans="9:9" s="26" customFormat="1">
      <c r="I107" s="237"/>
    </row>
    <row r="108" spans="9:9" s="26" customFormat="1">
      <c r="I108" s="237"/>
    </row>
    <row r="109" spans="9:9" s="26" customFormat="1">
      <c r="I109" s="237"/>
    </row>
    <row r="110" spans="9:9" s="26" customFormat="1">
      <c r="I110" s="237"/>
    </row>
    <row r="111" spans="9:9" s="26" customFormat="1">
      <c r="I111" s="237"/>
    </row>
    <row r="112" spans="9:9" s="26" customFormat="1">
      <c r="I112" s="237"/>
    </row>
    <row r="113" spans="3:9" s="26" customFormat="1">
      <c r="I113" s="237"/>
    </row>
    <row r="114" spans="3:9" s="26" customFormat="1">
      <c r="I114" s="237"/>
    </row>
    <row r="115" spans="3:9" s="26" customFormat="1">
      <c r="I115" s="237"/>
    </row>
    <row r="116" spans="3:9" s="26" customFormat="1">
      <c r="I116" s="237"/>
    </row>
    <row r="117" spans="3:9" s="26" customFormat="1">
      <c r="I117" s="237"/>
    </row>
    <row r="118" spans="3:9" s="26" customFormat="1">
      <c r="I118" s="237"/>
    </row>
    <row r="119" spans="3:9" s="26" customFormat="1">
      <c r="I119" s="237"/>
    </row>
    <row r="120" spans="3:9" s="26" customFormat="1">
      <c r="I120" s="237"/>
    </row>
    <row r="121" spans="3:9" s="26" customFormat="1">
      <c r="I121" s="237"/>
    </row>
    <row r="122" spans="3:9" s="26" customFormat="1">
      <c r="C122" s="220"/>
      <c r="I122" s="237"/>
    </row>
    <row r="123" spans="3:9" s="26" customFormat="1">
      <c r="C123" s="220"/>
      <c r="I123" s="237"/>
    </row>
    <row r="124" spans="3:9" s="26" customFormat="1">
      <c r="I124" s="237"/>
    </row>
    <row r="125" spans="3:9" s="26" customFormat="1">
      <c r="I125" s="237"/>
    </row>
    <row r="126" spans="3:9" s="26" customFormat="1">
      <c r="I126" s="237"/>
    </row>
    <row r="127" spans="3:9" s="26" customFormat="1">
      <c r="I127" s="237"/>
    </row>
    <row r="128" spans="3:9" s="26" customFormat="1">
      <c r="I128" s="237"/>
    </row>
    <row r="129" spans="9:9" s="176" customFormat="1">
      <c r="I129" s="218"/>
    </row>
    <row r="130" spans="9:9" s="176" customFormat="1">
      <c r="I130" s="218"/>
    </row>
    <row r="131" spans="9:9" s="176" customFormat="1">
      <c r="I131" s="218"/>
    </row>
    <row r="132" spans="9:9" s="176" customFormat="1">
      <c r="I132" s="218"/>
    </row>
    <row r="133" spans="9:9" s="176" customFormat="1">
      <c r="I133" s="218"/>
    </row>
    <row r="134" spans="9:9" s="176" customFormat="1">
      <c r="I134" s="218"/>
    </row>
    <row r="135" spans="9:9" s="176" customFormat="1">
      <c r="I135" s="218"/>
    </row>
    <row r="136" spans="9:9" s="176" customFormat="1">
      <c r="I136" s="218"/>
    </row>
    <row r="137" spans="9:9" s="176" customFormat="1">
      <c r="I137" s="218"/>
    </row>
    <row r="138" spans="9:9" s="176" customFormat="1">
      <c r="I138" s="218"/>
    </row>
    <row r="139" spans="9:9" s="176" customFormat="1">
      <c r="I139" s="218"/>
    </row>
    <row r="140" spans="9:9" s="176" customFormat="1">
      <c r="I140" s="218"/>
    </row>
    <row r="141" spans="9:9" s="176" customFormat="1">
      <c r="I141" s="218"/>
    </row>
    <row r="142" spans="9:9" s="176" customFormat="1">
      <c r="I142" s="218"/>
    </row>
    <row r="143" spans="9:9" s="176" customFormat="1">
      <c r="I143" s="218"/>
    </row>
    <row r="144" spans="9:9" s="176" customFormat="1">
      <c r="I144" s="218"/>
    </row>
    <row r="145" spans="9:9" s="176" customFormat="1">
      <c r="I145" s="218"/>
    </row>
    <row r="146" spans="9:9" s="176" customFormat="1">
      <c r="I146" s="218"/>
    </row>
    <row r="147" spans="9:9" s="176" customFormat="1">
      <c r="I147" s="218"/>
    </row>
    <row r="148" spans="9:9" s="176" customFormat="1">
      <c r="I148" s="218"/>
    </row>
    <row r="149" spans="9:9" s="176" customFormat="1">
      <c r="I149" s="218"/>
    </row>
    <row r="150" spans="9:9" s="176" customFormat="1">
      <c r="I150" s="218"/>
    </row>
    <row r="151" spans="9:9" s="176" customFormat="1">
      <c r="I151" s="218"/>
    </row>
    <row r="152" spans="9:9" s="176" customFormat="1">
      <c r="I152" s="218"/>
    </row>
    <row r="153" spans="9:9" s="176" customFormat="1">
      <c r="I153" s="218"/>
    </row>
    <row r="154" spans="9:9" s="176" customFormat="1">
      <c r="I154" s="218"/>
    </row>
    <row r="155" spans="9:9" s="176" customFormat="1">
      <c r="I155" s="218"/>
    </row>
    <row r="156" spans="9:9" s="176" customFormat="1">
      <c r="I156" s="218"/>
    </row>
    <row r="157" spans="9:9" s="176" customFormat="1">
      <c r="I157" s="218"/>
    </row>
    <row r="158" spans="9:9" s="176" customFormat="1">
      <c r="I158" s="218"/>
    </row>
    <row r="159" spans="9:9" s="176" customFormat="1">
      <c r="I159" s="218"/>
    </row>
    <row r="160" spans="9:9" s="176" customFormat="1">
      <c r="I160" s="218"/>
    </row>
    <row r="161" spans="9:9" s="176" customFormat="1">
      <c r="I161" s="218"/>
    </row>
    <row r="162" spans="9:9" s="176" customFormat="1">
      <c r="I162" s="218"/>
    </row>
  </sheetData>
  <autoFilter ref="A1:L128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Footer>&amp;R&amp;26 18/12/2019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70" zoomScaleNormal="70" workbookViewId="0">
      <selection activeCell="F21" sqref="F21"/>
    </sheetView>
  </sheetViews>
  <sheetFormatPr defaultRowHeight="15"/>
  <cols>
    <col min="1" max="1" width="29.85546875" bestFit="1" customWidth="1"/>
    <col min="2" max="2" width="43.42578125" bestFit="1" customWidth="1"/>
    <col min="3" max="3" width="49.140625" bestFit="1" customWidth="1"/>
    <col min="4" max="4" width="48.85546875" bestFit="1" customWidth="1"/>
    <col min="5" max="5" width="17.5703125" bestFit="1" customWidth="1"/>
    <col min="6" max="6" width="18.28515625" customWidth="1"/>
    <col min="7" max="7" width="29.85546875" customWidth="1"/>
    <col min="8" max="8" width="31.140625" bestFit="1" customWidth="1"/>
    <col min="9" max="9" width="24" bestFit="1" customWidth="1"/>
    <col min="10" max="15" width="9.140625" customWidth="1"/>
  </cols>
  <sheetData>
    <row r="1" spans="1:12" s="34" customFormat="1">
      <c r="A1" s="33" t="s">
        <v>10</v>
      </c>
      <c r="B1" s="33" t="s">
        <v>11</v>
      </c>
      <c r="C1" s="33" t="s">
        <v>12</v>
      </c>
      <c r="D1" s="33" t="s">
        <v>5</v>
      </c>
      <c r="E1" s="39" t="s">
        <v>174</v>
      </c>
      <c r="F1" s="39" t="s">
        <v>21</v>
      </c>
      <c r="G1" s="39" t="s">
        <v>185</v>
      </c>
      <c r="H1" s="39" t="s">
        <v>188</v>
      </c>
      <c r="I1" s="39" t="s">
        <v>176</v>
      </c>
      <c r="J1" s="40"/>
      <c r="K1" s="39" t="s">
        <v>187</v>
      </c>
      <c r="L1" s="39"/>
    </row>
    <row r="2" spans="1:12" s="206" customFormat="1">
      <c r="A2" s="36"/>
      <c r="B2" s="36"/>
      <c r="D2" s="36"/>
      <c r="H2" s="216"/>
      <c r="I2" s="217"/>
    </row>
    <row r="3" spans="1:12" s="206" customFormat="1">
      <c r="A3" s="281"/>
      <c r="B3" s="281"/>
      <c r="C3" s="245"/>
      <c r="D3" s="281"/>
      <c r="I3" s="217"/>
    </row>
    <row r="4" spans="1:12" s="206" customFormat="1">
      <c r="A4" s="36"/>
      <c r="B4" s="36"/>
      <c r="D4" s="36"/>
      <c r="H4" s="216"/>
      <c r="I4" s="217"/>
    </row>
    <row r="5" spans="1:12" s="206" customFormat="1">
      <c r="A5" s="36"/>
      <c r="B5" s="36"/>
      <c r="D5" s="36"/>
      <c r="H5" s="216"/>
      <c r="I5" s="217"/>
    </row>
    <row r="6" spans="1:12" s="206" customFormat="1">
      <c r="A6" s="36"/>
      <c r="B6" s="36"/>
      <c r="D6" s="36"/>
      <c r="H6" s="216"/>
      <c r="I6" s="217"/>
    </row>
    <row r="7" spans="1:12" s="206" customFormat="1">
      <c r="A7" s="36"/>
      <c r="B7" s="36"/>
      <c r="D7" s="36"/>
      <c r="H7" s="216"/>
      <c r="I7" s="217"/>
    </row>
    <row r="8" spans="1:12" s="206" customFormat="1">
      <c r="A8" s="36"/>
      <c r="B8" s="36"/>
      <c r="D8" s="36"/>
      <c r="H8" s="216"/>
      <c r="I8" s="217"/>
    </row>
    <row r="9" spans="1:12" s="206" customFormat="1">
      <c r="A9" s="281"/>
      <c r="B9" s="281"/>
      <c r="C9" s="245"/>
      <c r="D9" s="281"/>
      <c r="I9" s="217"/>
    </row>
    <row r="10" spans="1:12" s="206" customFormat="1">
      <c r="A10" s="281"/>
      <c r="B10" s="281"/>
      <c r="C10" s="245"/>
      <c r="D10" s="281"/>
      <c r="I10" s="217"/>
    </row>
    <row r="11" spans="1:12" s="206" customFormat="1">
      <c r="A11" s="36"/>
      <c r="B11" s="36"/>
      <c r="D11" s="36"/>
      <c r="H11" s="216"/>
      <c r="I11" s="217"/>
    </row>
    <row r="12" spans="1:12" s="206" customFormat="1">
      <c r="A12" s="36"/>
      <c r="B12" s="36"/>
      <c r="D12" s="36"/>
      <c r="H12" s="216"/>
      <c r="I12" s="217"/>
    </row>
    <row r="13" spans="1:12" s="206" customFormat="1">
      <c r="A13" s="36"/>
      <c r="B13" s="36"/>
      <c r="C13" s="36"/>
      <c r="D13" s="36"/>
      <c r="H13" s="216"/>
      <c r="I13" s="217"/>
    </row>
    <row r="14" spans="1:12" s="206" customFormat="1">
      <c r="G14" s="216"/>
      <c r="H14" s="216"/>
      <c r="I14" s="217"/>
    </row>
    <row r="15" spans="1:12" s="206" customFormat="1"/>
  </sheetData>
  <protectedRanges>
    <protectedRange password="CE28" sqref="B5:C6" name="Aralık1_3"/>
  </protectedRanges>
  <autoFilter ref="A1:L13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ANABILIMDALI</vt:lpstr>
      <vt:lpstr>DOLUKADROLAR</vt:lpstr>
      <vt:lpstr>OGRENCISAYISI</vt:lpstr>
      <vt:lpstr>ASGARIOUVENORM</vt:lpstr>
      <vt:lpstr>AKTARIM</vt:lpstr>
      <vt:lpstr>ILAN</vt:lpstr>
      <vt:lpstr>HESAPLAMA</vt:lpstr>
      <vt:lpstr>NORMDUYURU</vt:lpstr>
      <vt:lpstr>NORMDISITALEP</vt:lpstr>
      <vt:lpstr>ANABILIMDALI!Print_Area</vt:lpstr>
      <vt:lpstr>ANABILIMDALI!Print_Titles</vt:lpstr>
      <vt:lpstr>NORMDUYURU!Print_Titles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2020-07-09T19:09:46Z</cp:lastPrinted>
  <dcterms:created xsi:type="dcterms:W3CDTF">2018-11-03T09:05:11Z</dcterms:created>
  <dcterms:modified xsi:type="dcterms:W3CDTF">2020-07-16T08:05:09Z</dcterms:modified>
</cp:coreProperties>
</file>