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060" activeTab="0"/>
  </bookViews>
  <sheets>
    <sheet name="genel" sheetId="1" r:id="rId1"/>
  </sheets>
  <definedNames>
    <definedName name="Asama">'genel'!$B$2</definedName>
    <definedName name="AsamaAd">'genel'!$E$2</definedName>
    <definedName name="AyAd">'genel'!$E$3</definedName>
    <definedName name="AyNo">'genel'!$B$3</definedName>
    <definedName name="BaslikSatir">'genel'!#REF!</definedName>
    <definedName name="BaslikSutun">'genel'!$F$1</definedName>
    <definedName name="ButceYil">'genel'!$B$1</definedName>
    <definedName name="KurKod">'genel'!$B$5</definedName>
    <definedName name="Kurum">'genel'!$B$6</definedName>
    <definedName name="Saat">'genel'!#REF!</definedName>
    <definedName name="SatirBaslik">'genel'!$A$22:$B$76</definedName>
    <definedName name="SutunBaslik">'genel'!$F$13:$AJ$17</definedName>
    <definedName name="SutunBaslik4">'genel'!#REF!</definedName>
    <definedName name="TabloSatir">'genel'!#REF!</definedName>
    <definedName name="TabloSutun">'genel'!$G$1</definedName>
    <definedName name="TeklifYil">'genel'!$B$4</definedName>
    <definedName name="_xlnm.Print_Area" localSheetId="0">'genel'!#REF!</definedName>
  </definedNames>
  <calcPr fullCalcOnLoad="1"/>
</workbook>
</file>

<file path=xl/sharedStrings.xml><?xml version="1.0" encoding="utf-8"?>
<sst xmlns="http://schemas.openxmlformats.org/spreadsheetml/2006/main" count="483" uniqueCount="136">
  <si>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</si>
  <si>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</si>
  <si>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</si>
  <si>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</si>
  <si>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</si>
  <si>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</si>
  <si>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</si>
  <si>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</si>
  <si>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</si>
  <si>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</si>
  <si>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</si>
  <si>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</si>
  <si>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</si>
  <si>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</si>
  <si>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</si>
  <si>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</si>
  <si>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</si>
  <si>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</si>
  <si>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</si>
  <si>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</si>
  <si>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</si>
  <si>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</si>
  <si>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</si>
  <si>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</si>
  <si>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</si>
  <si>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</si>
  <si>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</si>
  <si>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</si>
  <si>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</si>
  <si>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</si>
  <si>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</si>
  <si>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</si>
  <si>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</si>
  <si>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</si>
  <si>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</si>
  <si>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</si>
  <si>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</si>
  <si>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</si>
  <si>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</si>
  <si>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</si>
  <si>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</si>
  <si>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</si>
  <si>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</si>
  <si>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</si>
  <si>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</si>
  <si>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</si>
  <si>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</si>
  <si>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</si>
  <si>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</si>
  <si>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</si>
  <si>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</si>
  <si>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</si>
  <si>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</si>
  <si>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</si>
  <si>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</si>
  <si>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</si>
  <si>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</si>
  <si>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</si>
  <si>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</si>
  <si>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</si>
  <si>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</si>
  <si>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</si>
  <si>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</si>
  <si>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</si>
  <si>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</si>
  <si>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</si>
  <si>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</si>
  <si>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</si>
  <si>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</si>
  <si>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</si>
  <si>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</si>
  <si>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</si>
  <si>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</si>
  <si>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</si>
  <si>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</si>
  <si>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</si>
  <si>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</si>
  <si>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</si>
  <si>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</si>
  <si>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</si>
  <si>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</si>
  <si>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</si>
  <si>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</si>
  <si>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</si>
  <si>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</si>
  <si>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</si>
  <si>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</si>
  <si>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</si>
  <si>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</si>
  <si>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</si>
  <si>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</si>
  <si>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</si>
  <si>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</si>
  <si>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</si>
  <si>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</si>
  <si>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</si>
  <si>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</si>
  <si>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</si>
  <si>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</si>
  <si>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</si>
  <si>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</si>
  <si>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</si>
  <si>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</si>
  <si>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</si>
  <si>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</si>
  <si>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</si>
  <si>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</si>
  <si>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</si>
  <si>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</si>
  <si>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</si>
  <si>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</si>
  <si>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</si>
  <si>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</si>
  <si>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</si>
  <si>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</si>
  <si>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</si>
  <si>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</si>
  <si>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</si>
  <si>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</si>
  <si>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</si>
  <si>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</si>
  <si>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</si>
  <si>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</si>
  <si>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</si>
  <si>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</si>
  <si>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</si>
  <si>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</si>
  <si>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</si>
  <si>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</si>
  <si>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</si>
  <si>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</si>
  <si>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</si>
  <si>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2008</t>
  </si>
  <si>
    <t xml:space="preserve">38.31 - GEBZE YÜKSEK TEKNOLOJİ ENSTİTÜSÜ </t>
  </si>
  <si>
    <t>38.31</t>
  </si>
  <si>
    <t>(EK -1)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</si>
</sst>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1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4" fillId="0" borderId="2" xfId="0" applyNumberFormat="1" applyFont="1" applyBorder="1" applyAlignment="1" applyProtection="1">
      <alignment horizontal="right" vertical="center" wrapText="1"/>
      <protection/>
    </xf>
    <xf numFmtId="0" fontId="4" fillId="0" borderId="0" xfId="21" applyFont="1" applyAlignment="1">
      <alignment vertical="center"/>
      <protection/>
    </xf>
    <xf numFmtId="49" fontId="5" fillId="0" borderId="0" xfId="21" applyNumberFormat="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3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21" applyFont="1" applyAlignment="1">
      <alignment vertical="center"/>
      <protection/>
    </xf>
    <xf numFmtId="0" fontId="6" fillId="0" borderId="0" xfId="21" applyNumberFormat="1" applyFont="1" applyAlignment="1">
      <alignment vertical="center"/>
      <protection/>
    </xf>
    <xf numFmtId="0" fontId="5" fillId="0" borderId="0" xfId="21" applyNumberFormat="1" applyFont="1" applyAlignment="1">
      <alignment horizontal="left" vertical="center"/>
      <protection/>
    </xf>
    <xf numFmtId="0" fontId="5" fillId="0" borderId="0" xfId="21" applyFont="1" applyAlignment="1">
      <alignment horizontal="center" vertical="center"/>
      <protection/>
    </xf>
    <xf numFmtId="3" fontId="7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21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21" applyNumberFormat="1" applyFont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49" fontId="5" fillId="0" borderId="0" xfId="21" applyNumberFormat="1" applyFont="1" applyAlignment="1">
      <alignment horizontal="center" vertical="center"/>
      <protection/>
    </xf>
    <xf numFmtId="0" fontId="4" fillId="0" borderId="4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4" xfId="0" applyNumberFormat="1" applyFont="1" applyBorder="1" applyAlignment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  <protection/>
    </xf>
    <xf numFmtId="4" fontId="7" fillId="0" borderId="2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83"/>
  <sheetViews>
    <sheetView tabSelected="1" workbookViewId="0" topLeftCell="M10">
      <selection activeCell="Y43" sqref="Y43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6" bestFit="1" customWidth="1"/>
    <col min="8" max="8" width="9.375" style="16" bestFit="1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9.25390625" style="16" bestFit="1" customWidth="1"/>
    <col min="15" max="15" width="21.25390625" style="16" hidden="1" customWidth="1"/>
    <col min="16" max="16" width="10.75390625" style="16" hidden="1" customWidth="1"/>
    <col min="17" max="18" width="8.00390625" style="16" bestFit="1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00390625" style="16" bestFit="1" customWidth="1"/>
    <col min="26" max="26" width="7.75390625" style="16" bestFit="1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16384" width="9.125" style="9" bestFit="1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44" t="s">
        <v>7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  <c r="P11" s="44" t="s">
        <v>1</v>
      </c>
      <c r="Q11" s="44" t="s">
        <v>1</v>
      </c>
      <c r="R11" s="44" t="s">
        <v>1</v>
      </c>
      <c r="S11" s="44" t="s">
        <v>1</v>
      </c>
      <c r="T11" s="44" t="s">
        <v>1</v>
      </c>
      <c r="U11" s="44" t="s">
        <v>1</v>
      </c>
      <c r="V11" s="44" t="s">
        <v>1</v>
      </c>
      <c r="W11" s="44" t="s">
        <v>1</v>
      </c>
      <c r="X11" s="44" t="s">
        <v>1</v>
      </c>
      <c r="Y11" s="44" t="s">
        <v>1</v>
      </c>
      <c r="Z11" s="44" t="s">
        <v>1</v>
      </c>
      <c r="AA11" s="44" t="s">
        <v>1</v>
      </c>
      <c r="AB11" s="44" t="s">
        <v>1</v>
      </c>
      <c r="AC11" s="44" t="s">
        <v>1</v>
      </c>
      <c r="AD11" s="44" t="s">
        <v>1</v>
      </c>
      <c r="AE11" s="44" t="s">
        <v>1</v>
      </c>
      <c r="AF11" s="44" t="s">
        <v>1</v>
      </c>
      <c r="AG11" s="44" t="s">
        <v>1</v>
      </c>
      <c r="AH11" s="44" t="s">
        <v>1</v>
      </c>
      <c r="AI11" s="44" t="s">
        <v>1</v>
      </c>
      <c r="AJ11" s="44" t="s">
        <v>1</v>
      </c>
    </row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2" ht="13.5" hidden="1">
      <c r="F14" s="6" t="s">
        <v>13</v>
      </c>
      <c r="G14" s="7">
        <f>ButceYil-1</f>
        <v>2007</v>
      </c>
      <c r="H14" s="7" t="str">
        <f>ButceYil</f>
        <v>2008</v>
      </c>
      <c r="I14" s="7">
        <f>ButceYil-1</f>
        <v>2007</v>
      </c>
      <c r="J14" s="7" t="str">
        <f>ButceYil</f>
        <v>2008</v>
      </c>
      <c r="K14" s="7">
        <f>ButceYil-1</f>
        <v>2007</v>
      </c>
      <c r="L14" s="7" t="str">
        <f>ButceYil</f>
        <v>2008</v>
      </c>
      <c r="O14" s="7">
        <f>ButceYil-1</f>
        <v>2007</v>
      </c>
      <c r="P14" s="7" t="str">
        <f>ButceYil</f>
        <v>2008</v>
      </c>
      <c r="Q14" s="7">
        <f>ButceYil-1</f>
        <v>2007</v>
      </c>
      <c r="R14" s="7" t="str">
        <f>ButceYil</f>
        <v>2008</v>
      </c>
      <c r="S14" s="7">
        <f>ButceYil-1</f>
        <v>2007</v>
      </c>
      <c r="T14" s="7" t="str">
        <f>ButceYil</f>
        <v>2008</v>
      </c>
      <c r="U14" s="7">
        <f>ButceYil-1</f>
        <v>2007</v>
      </c>
      <c r="V14" s="7" t="str">
        <f>ButceYil</f>
        <v>2008</v>
      </c>
      <c r="W14" s="7">
        <f>ButceYil-1</f>
        <v>2007</v>
      </c>
      <c r="X14" s="7" t="str">
        <f>ButceYil</f>
        <v>2008</v>
      </c>
      <c r="Y14" s="7">
        <f>ButceYil-1</f>
        <v>2007</v>
      </c>
      <c r="Z14" s="7" t="str">
        <f>ButceYil</f>
        <v>2008</v>
      </c>
      <c r="AA14" s="7">
        <f>ButceYil-1</f>
        <v>2007</v>
      </c>
      <c r="AB14" s="7" t="str">
        <f>ButceYil</f>
        <v>2008</v>
      </c>
      <c r="AC14" s="7">
        <f>ButceYil-1</f>
        <v>2007</v>
      </c>
      <c r="AD14" s="7" t="str">
        <f>ButceYil</f>
        <v>2008</v>
      </c>
      <c r="AE14" s="7">
        <f>ButceYil-1</f>
        <v>2007</v>
      </c>
      <c r="AF14" s="7" t="str">
        <f>ButceYil</f>
        <v>2008</v>
      </c>
    </row>
    <row r="15" spans="6:36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  <c r="AJ15" s="9" t="str">
        <f>ButceYil</f>
        <v>2008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38.31</v>
      </c>
      <c r="H17" s="16" t="str">
        <f t="shared" si="0"/>
        <v>38.31</v>
      </c>
      <c r="I17" s="16" t="str">
        <f t="shared" si="0"/>
        <v>38.31</v>
      </c>
      <c r="J17" s="16" t="str">
        <f t="shared" si="0"/>
        <v>38.31</v>
      </c>
      <c r="K17" s="16" t="str">
        <f t="shared" si="0"/>
        <v>38.31</v>
      </c>
      <c r="L17" s="16" t="str">
        <f t="shared" si="0"/>
        <v>38.31</v>
      </c>
      <c r="O17" s="16" t="str">
        <f aca="true" t="shared" si="1" ref="O17:AF17">KurKod</f>
        <v>38.31</v>
      </c>
      <c r="P17" s="16" t="str">
        <f t="shared" si="1"/>
        <v>38.31</v>
      </c>
      <c r="Q17" s="16" t="str">
        <f t="shared" si="1"/>
        <v>38.31</v>
      </c>
      <c r="R17" s="16" t="str">
        <f t="shared" si="1"/>
        <v>38.31</v>
      </c>
      <c r="S17" s="16" t="str">
        <f t="shared" si="1"/>
        <v>38.31</v>
      </c>
      <c r="T17" s="16" t="str">
        <f t="shared" si="1"/>
        <v>38.31</v>
      </c>
      <c r="U17" s="16" t="str">
        <f t="shared" si="1"/>
        <v>38.31</v>
      </c>
      <c r="V17" s="16" t="str">
        <f t="shared" si="1"/>
        <v>38.31</v>
      </c>
      <c r="W17" s="16" t="str">
        <f t="shared" si="1"/>
        <v>38.31</v>
      </c>
      <c r="X17" s="16" t="str">
        <f t="shared" si="1"/>
        <v>38.31</v>
      </c>
      <c r="Y17" s="16" t="str">
        <f t="shared" si="1"/>
        <v>38.31</v>
      </c>
      <c r="Z17" s="16" t="str">
        <f t="shared" si="1"/>
        <v>38.31</v>
      </c>
      <c r="AA17" s="16" t="str">
        <f t="shared" si="1"/>
        <v>38.31</v>
      </c>
      <c r="AB17" s="16" t="str">
        <f t="shared" si="1"/>
        <v>38.31</v>
      </c>
      <c r="AC17" s="16" t="str">
        <f t="shared" si="1"/>
        <v>38.31</v>
      </c>
      <c r="AD17" s="16" t="str">
        <f t="shared" si="1"/>
        <v>38.31</v>
      </c>
      <c r="AE17" s="16" t="str">
        <f t="shared" si="1"/>
        <v>38.31</v>
      </c>
      <c r="AF17" s="16" t="str">
        <f t="shared" si="1"/>
        <v>38.31</v>
      </c>
      <c r="AJ17" s="9" t="str">
        <f>KurKod</f>
        <v>38.31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17" t="s">
        <v>17</v>
      </c>
      <c r="G19" s="18" t="str">
        <f>ButceYil</f>
        <v>2008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6" ht="17.25" customHeight="1">
      <c r="F20" s="19" t="s">
        <v>18</v>
      </c>
      <c r="G20" s="47" t="str">
        <f>Kurum</f>
        <v>38.31 - GEBZE YÜKSEK TEKNOLOJİ ENSTİTÜSÜ </v>
      </c>
      <c r="H20" s="47" t="s">
        <v>1</v>
      </c>
      <c r="I20" s="47" t="s">
        <v>1</v>
      </c>
      <c r="J20" s="47" t="s">
        <v>1</v>
      </c>
      <c r="K20" s="47" t="s">
        <v>1</v>
      </c>
      <c r="L20" s="47" t="s">
        <v>1</v>
      </c>
      <c r="M20" s="47" t="s">
        <v>1</v>
      </c>
      <c r="N20" s="47" t="s">
        <v>1</v>
      </c>
      <c r="O20" s="47" t="s">
        <v>1</v>
      </c>
      <c r="P20" s="47" t="s">
        <v>1</v>
      </c>
      <c r="Q20" s="47" t="s">
        <v>1</v>
      </c>
      <c r="R20" s="47" t="s">
        <v>1</v>
      </c>
      <c r="S20" s="47" t="s">
        <v>1</v>
      </c>
      <c r="T20" s="47" t="s">
        <v>1</v>
      </c>
      <c r="U20" s="47" t="s">
        <v>1</v>
      </c>
      <c r="V20" s="47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  <c r="AJ20" s="41" t="s">
        <v>135</v>
      </c>
    </row>
    <row r="21" spans="6:36" ht="33.75" customHeight="1">
      <c r="F21" s="42" t="s">
        <v>1</v>
      </c>
      <c r="G21" s="45" t="str">
        <f>ButceYil-1&amp;" "&amp;"GERÇEKLEŞME TOPLAMI"</f>
        <v>2007 GERÇEKLEŞME TOPLAMI</v>
      </c>
      <c r="H21" s="45" t="str">
        <f>ButceYil&amp;" "&amp;"BAŞLANGIÇ ÖDENEĞİ"</f>
        <v>2008 BAŞLANGIÇ ÖDENEĞİ</v>
      </c>
      <c r="I21" s="45" t="s">
        <v>19</v>
      </c>
      <c r="J21" s="45" t="s">
        <v>1</v>
      </c>
      <c r="K21" s="45" t="s">
        <v>20</v>
      </c>
      <c r="L21" s="45" t="s">
        <v>1</v>
      </c>
      <c r="M21" s="45" t="s">
        <v>20</v>
      </c>
      <c r="N21" s="45" t="s">
        <v>1</v>
      </c>
      <c r="O21" s="45" t="s">
        <v>21</v>
      </c>
      <c r="P21" s="45" t="s">
        <v>1</v>
      </c>
      <c r="Q21" s="45" t="s">
        <v>21</v>
      </c>
      <c r="R21" s="45" t="s">
        <v>1</v>
      </c>
      <c r="S21" s="45" t="s">
        <v>22</v>
      </c>
      <c r="T21" s="45" t="s">
        <v>1</v>
      </c>
      <c r="U21" s="45" t="s">
        <v>22</v>
      </c>
      <c r="V21" s="45" t="s">
        <v>1</v>
      </c>
      <c r="W21" s="45" t="s">
        <v>23</v>
      </c>
      <c r="X21" s="45" t="s">
        <v>1</v>
      </c>
      <c r="Y21" s="45" t="s">
        <v>23</v>
      </c>
      <c r="Z21" s="45" t="s">
        <v>1</v>
      </c>
      <c r="AA21" s="45" t="s">
        <v>24</v>
      </c>
      <c r="AB21" s="45" t="s">
        <v>1</v>
      </c>
      <c r="AC21" s="45" t="s">
        <v>24</v>
      </c>
      <c r="AD21" s="45" t="s">
        <v>1</v>
      </c>
      <c r="AE21" s="45" t="s">
        <v>25</v>
      </c>
      <c r="AF21" s="45" t="s">
        <v>1</v>
      </c>
      <c r="AG21" s="45" t="s">
        <v>26</v>
      </c>
      <c r="AH21" s="45" t="s">
        <v>27</v>
      </c>
      <c r="AI21" s="45" t="s">
        <v>1</v>
      </c>
      <c r="AJ21" s="45" t="str">
        <f>ButceYil&amp;" "&amp;"YILSONU GERÇEKLEŞME TAHMİNİ"</f>
        <v>2008 YILSONU GERÇEKLEŞME TAHMİNİ</v>
      </c>
    </row>
    <row r="22" spans="1:36" ht="16.5" customHeight="1">
      <c r="A22" s="6" t="s">
        <v>8</v>
      </c>
      <c r="B22" s="20" t="s">
        <v>28</v>
      </c>
      <c r="F22" s="43" t="s">
        <v>1</v>
      </c>
      <c r="G22" s="46" t="s">
        <v>1</v>
      </c>
      <c r="H22" s="46" t="s">
        <v>1</v>
      </c>
      <c r="I22" s="21">
        <f>ButceYil-1</f>
        <v>2007</v>
      </c>
      <c r="J22" s="21" t="str">
        <f>ButceYil</f>
        <v>2008</v>
      </c>
      <c r="K22" s="21">
        <f>ButceYil-1</f>
        <v>2007</v>
      </c>
      <c r="L22" s="21" t="str">
        <f>ButceYil</f>
        <v>2008</v>
      </c>
      <c r="M22" s="21">
        <f>ButceYil-1</f>
        <v>2007</v>
      </c>
      <c r="N22" s="21" t="str">
        <f>ButceYil</f>
        <v>2008</v>
      </c>
      <c r="O22" s="21">
        <f>ButceYil-1</f>
        <v>2007</v>
      </c>
      <c r="P22" s="21" t="str">
        <f>ButceYil</f>
        <v>2008</v>
      </c>
      <c r="Q22" s="21">
        <f>ButceYil-1</f>
        <v>2007</v>
      </c>
      <c r="R22" s="21" t="str">
        <f>ButceYil</f>
        <v>2008</v>
      </c>
      <c r="S22" s="21">
        <f>ButceYil-1</f>
        <v>2007</v>
      </c>
      <c r="T22" s="21" t="str">
        <f>ButceYil</f>
        <v>2008</v>
      </c>
      <c r="U22" s="21">
        <f>ButceYil-1</f>
        <v>2007</v>
      </c>
      <c r="V22" s="21" t="str">
        <f>ButceYil</f>
        <v>2008</v>
      </c>
      <c r="W22" s="21">
        <f>ButceYil-1</f>
        <v>2007</v>
      </c>
      <c r="X22" s="21" t="str">
        <f>ButceYil</f>
        <v>2008</v>
      </c>
      <c r="Y22" s="21">
        <f>ButceYil-1</f>
        <v>2007</v>
      </c>
      <c r="Z22" s="21" t="str">
        <f>ButceYil</f>
        <v>2008</v>
      </c>
      <c r="AA22" s="21">
        <f>ButceYil-1</f>
        <v>2007</v>
      </c>
      <c r="AB22" s="21" t="str">
        <f>ButceYil</f>
        <v>2008</v>
      </c>
      <c r="AC22" s="21">
        <f>ButceYil-1</f>
        <v>2007</v>
      </c>
      <c r="AD22" s="21" t="str">
        <f>ButceYil</f>
        <v>2008</v>
      </c>
      <c r="AE22" s="21">
        <f>ButceYil-1</f>
        <v>2007</v>
      </c>
      <c r="AF22" s="21" t="str">
        <f>ButceYil</f>
        <v>2008</v>
      </c>
      <c r="AG22" s="46" t="s">
        <v>1</v>
      </c>
      <c r="AH22" s="21">
        <f>ButceYil-1</f>
        <v>2007</v>
      </c>
      <c r="AI22" s="21" t="str">
        <f>ButceYil</f>
        <v>2008</v>
      </c>
      <c r="AJ22" s="46" t="s">
        <v>1</v>
      </c>
    </row>
    <row r="23" spans="1:36" ht="13.5">
      <c r="A23" s="22" t="s">
        <v>1</v>
      </c>
      <c r="B23" s="22" t="s">
        <v>1</v>
      </c>
      <c r="F23" s="23" t="s">
        <v>29</v>
      </c>
      <c r="G23" s="24">
        <f aca="true" t="shared" si="2" ref="G23:AF23">G24+G30+G36+G46+G52+G60+G70+G73+G76</f>
        <v>31523093.740000002</v>
      </c>
      <c r="H23" s="24">
        <f t="shared" si="2"/>
        <v>34714000</v>
      </c>
      <c r="I23" s="24">
        <f t="shared" si="2"/>
        <v>1573850.14</v>
      </c>
      <c r="J23" s="24">
        <f t="shared" si="2"/>
        <v>1761334.1600000001</v>
      </c>
      <c r="K23" s="24">
        <f t="shared" si="2"/>
        <v>3027340.8200000003</v>
      </c>
      <c r="L23" s="24">
        <f t="shared" si="2"/>
        <v>3316126.9000000004</v>
      </c>
      <c r="M23" s="24">
        <f t="shared" si="2"/>
        <v>1453490.6800000002</v>
      </c>
      <c r="N23" s="24">
        <f t="shared" si="2"/>
        <v>1554792.7400000002</v>
      </c>
      <c r="O23" s="24">
        <f t="shared" si="2"/>
        <v>5524892.9</v>
      </c>
      <c r="P23" s="24">
        <f t="shared" si="2"/>
        <v>6646895.7</v>
      </c>
      <c r="Q23" s="24">
        <f t="shared" si="2"/>
        <v>2497552.08</v>
      </c>
      <c r="R23" s="24">
        <f t="shared" si="2"/>
        <v>3330768.8</v>
      </c>
      <c r="S23" s="24">
        <f t="shared" si="2"/>
        <v>7653022.969999999</v>
      </c>
      <c r="T23" s="24">
        <f t="shared" si="2"/>
        <v>10979141.34</v>
      </c>
      <c r="U23" s="24">
        <f t="shared" si="2"/>
        <v>2128130.0699999994</v>
      </c>
      <c r="V23" s="24">
        <f t="shared" si="2"/>
        <v>4332245.64</v>
      </c>
      <c r="W23" s="24">
        <f t="shared" si="2"/>
        <v>10835360.02</v>
      </c>
      <c r="X23" s="24">
        <f t="shared" si="2"/>
        <v>13222910.879999999</v>
      </c>
      <c r="Y23" s="24">
        <f t="shared" si="2"/>
        <v>3182337.0499999993</v>
      </c>
      <c r="Z23" s="24">
        <f t="shared" si="2"/>
        <v>2243769.54</v>
      </c>
      <c r="AA23" s="24">
        <f t="shared" si="2"/>
        <v>13073648.389999999</v>
      </c>
      <c r="AB23" s="24">
        <f t="shared" si="2"/>
        <v>15010678.74</v>
      </c>
      <c r="AC23" s="24">
        <f t="shared" si="2"/>
        <v>2238288.3700000006</v>
      </c>
      <c r="AD23" s="24">
        <f t="shared" si="2"/>
        <v>1787767.8599999994</v>
      </c>
      <c r="AE23" s="24">
        <f t="shared" si="2"/>
        <v>13073648.389999999</v>
      </c>
      <c r="AF23" s="24">
        <f t="shared" si="2"/>
        <v>15010678.74</v>
      </c>
      <c r="AG23" s="1">
        <f>IF(AF23=0,0,IF(AE23=0,0,(AF23-AE23)/AE23*100))</f>
        <v>14.816295285114379</v>
      </c>
      <c r="AH23" s="2">
        <f>IF(AE23=0,0,IF(G23=0,0,AE23/G23*100))</f>
        <v>41.47324021503226</v>
      </c>
      <c r="AI23" s="2">
        <f>IF(AF23=0,0,IF(H23=0,0,AF23/H23*100))</f>
        <v>43.24099423863571</v>
      </c>
      <c r="AJ23" s="24">
        <v>35340820</v>
      </c>
    </row>
    <row r="24" spans="1:36" ht="13.5">
      <c r="A24" s="22" t="s">
        <v>1</v>
      </c>
      <c r="B24" s="22" t="s">
        <v>30</v>
      </c>
      <c r="F24" s="25" t="s">
        <v>31</v>
      </c>
      <c r="G24" s="26">
        <v>12841566.91</v>
      </c>
      <c r="H24" s="26">
        <v>14453000</v>
      </c>
      <c r="I24" s="26">
        <v>1380585.91</v>
      </c>
      <c r="J24" s="26">
        <v>1505275.6</v>
      </c>
      <c r="K24" s="26">
        <v>2407561.62</v>
      </c>
      <c r="L24" s="26">
        <v>2626643.18</v>
      </c>
      <c r="M24" s="26">
        <f aca="true" t="shared" si="3" ref="M24:M55">K24-I24</f>
        <v>1026975.7100000002</v>
      </c>
      <c r="N24" s="26">
        <f aca="true" t="shared" si="4" ref="N24:N55">L24-J24</f>
        <v>1121367.58</v>
      </c>
      <c r="O24" s="26">
        <v>3414167.97</v>
      </c>
      <c r="P24" s="26">
        <v>3745153.29</v>
      </c>
      <c r="Q24" s="26">
        <f aca="true" t="shared" si="5" ref="Q24:Q55">O24-K24</f>
        <v>1006606.3500000001</v>
      </c>
      <c r="R24" s="26">
        <f aca="true" t="shared" si="6" ref="R24:R55">P24-L24</f>
        <v>1118510.1099999999</v>
      </c>
      <c r="S24" s="26">
        <v>4466991.89</v>
      </c>
      <c r="T24" s="26">
        <v>4925595</v>
      </c>
      <c r="U24" s="26">
        <f aca="true" t="shared" si="7" ref="U24:U55">S24-O24</f>
        <v>1052823.9199999995</v>
      </c>
      <c r="V24" s="26">
        <f aca="true" t="shared" si="8" ref="V24:V55">T24-P24</f>
        <v>1180441.71</v>
      </c>
      <c r="W24" s="26">
        <v>5483135.56</v>
      </c>
      <c r="X24" s="26">
        <v>6110775.86</v>
      </c>
      <c r="Y24" s="26">
        <f aca="true" t="shared" si="9" ref="Y24:Y55">W24-S24</f>
        <v>1016143.6699999999</v>
      </c>
      <c r="Z24" s="26">
        <f aca="true" t="shared" si="10" ref="Z24:Z55">X24-T24</f>
        <v>1185180.8600000003</v>
      </c>
      <c r="AA24" s="26">
        <v>6571221.12</v>
      </c>
      <c r="AB24" s="26">
        <v>7328493.72</v>
      </c>
      <c r="AC24" s="26">
        <f aca="true" t="shared" si="11" ref="AC24:AC55">AA24-W24</f>
        <v>1088085.5600000005</v>
      </c>
      <c r="AD24" s="26">
        <f aca="true" t="shared" si="12" ref="AD24:AD55">AB24-X24</f>
        <v>1217717.8599999994</v>
      </c>
      <c r="AE24" s="26">
        <v>6571221.12</v>
      </c>
      <c r="AF24" s="26">
        <v>7328493.72</v>
      </c>
      <c r="AG24" s="1">
        <f aca="true" t="shared" si="13" ref="AG24:AG55">IF(AF24=0,0,IF(AE24=0,0,(AF24-AE24)/AE24*100))</f>
        <v>11.524077278349136</v>
      </c>
      <c r="AH24" s="2">
        <f aca="true" t="shared" si="14" ref="AH24:AH55">IF(AE24=0,0,IF(G24=0,0,AE24/G24*100))</f>
        <v>51.17148994397912</v>
      </c>
      <c r="AI24" s="2">
        <f aca="true" t="shared" si="15" ref="AI24:AI55">IF(AF24=0,0,IF(H24=0,0,AF24/H24*100))</f>
        <v>50.70569238220438</v>
      </c>
      <c r="AJ24" s="26">
        <v>14259670</v>
      </c>
    </row>
    <row r="25" spans="1:36" ht="13.5">
      <c r="A25" s="22" t="s">
        <v>1</v>
      </c>
      <c r="B25" s="22" t="s">
        <v>32</v>
      </c>
      <c r="F25" s="27" t="s">
        <v>33</v>
      </c>
      <c r="G25" s="28">
        <v>12187768.74</v>
      </c>
      <c r="H25" s="28">
        <v>13702000</v>
      </c>
      <c r="I25" s="28">
        <v>1358798</v>
      </c>
      <c r="J25" s="28">
        <v>1479836.82</v>
      </c>
      <c r="K25" s="28">
        <v>2341927.53</v>
      </c>
      <c r="L25" s="28">
        <v>2549747.41</v>
      </c>
      <c r="M25" s="36">
        <f t="shared" si="3"/>
        <v>983129.5299999998</v>
      </c>
      <c r="N25" s="36">
        <f t="shared" si="4"/>
        <v>1069910.59</v>
      </c>
      <c r="O25" s="28">
        <v>3290363.36</v>
      </c>
      <c r="P25" s="28">
        <v>3611669.41</v>
      </c>
      <c r="Q25" s="36">
        <f t="shared" si="5"/>
        <v>948435.8300000001</v>
      </c>
      <c r="R25" s="36">
        <f t="shared" si="6"/>
        <v>1061922</v>
      </c>
      <c r="S25" s="28">
        <v>4284201.66</v>
      </c>
      <c r="T25" s="28">
        <v>4738011.46</v>
      </c>
      <c r="U25" s="36">
        <f t="shared" si="7"/>
        <v>993838.3000000003</v>
      </c>
      <c r="V25" s="36">
        <f t="shared" si="8"/>
        <v>1126342.0499999998</v>
      </c>
      <c r="W25" s="28">
        <v>5244076.54</v>
      </c>
      <c r="X25" s="28">
        <v>5869052.1</v>
      </c>
      <c r="Y25" s="36">
        <f t="shared" si="9"/>
        <v>959874.8799999999</v>
      </c>
      <c r="Z25" s="36">
        <f t="shared" si="10"/>
        <v>1131040.6399999997</v>
      </c>
      <c r="AA25" s="28">
        <v>6275590.44</v>
      </c>
      <c r="AB25" s="28">
        <v>7032426.94</v>
      </c>
      <c r="AC25" s="36">
        <f t="shared" si="11"/>
        <v>1031513.9000000004</v>
      </c>
      <c r="AD25" s="36">
        <f t="shared" si="12"/>
        <v>1163374.8400000008</v>
      </c>
      <c r="AE25" s="28">
        <v>6275590.44</v>
      </c>
      <c r="AF25" s="28">
        <v>7032426.94</v>
      </c>
      <c r="AG25" s="37">
        <f t="shared" si="13"/>
        <v>12.06000466786357</v>
      </c>
      <c r="AH25" s="38">
        <f t="shared" si="14"/>
        <v>51.49088872521551</v>
      </c>
      <c r="AI25" s="38">
        <f t="shared" si="15"/>
        <v>51.32409093562984</v>
      </c>
      <c r="AJ25" s="28">
        <v>13534670</v>
      </c>
    </row>
    <row r="26" spans="1:36" ht="13.5">
      <c r="A26" s="22" t="s">
        <v>1</v>
      </c>
      <c r="B26" s="22" t="s">
        <v>34</v>
      </c>
      <c r="F26" s="27" t="s">
        <v>35</v>
      </c>
      <c r="G26" s="28">
        <v>559361.13</v>
      </c>
      <c r="H26" s="28">
        <v>596000</v>
      </c>
      <c r="I26" s="28">
        <v>19740.93</v>
      </c>
      <c r="J26" s="28">
        <v>22023.52</v>
      </c>
      <c r="K26" s="28">
        <v>62042.93</v>
      </c>
      <c r="L26" s="28">
        <v>65965.09</v>
      </c>
      <c r="M26" s="36">
        <f t="shared" si="3"/>
        <v>42302</v>
      </c>
      <c r="N26" s="36">
        <f t="shared" si="4"/>
        <v>43941.56999999999</v>
      </c>
      <c r="O26" s="28">
        <v>112047.46</v>
      </c>
      <c r="P26" s="28">
        <v>115098.62</v>
      </c>
      <c r="Q26" s="36">
        <f t="shared" si="5"/>
        <v>50004.530000000006</v>
      </c>
      <c r="R26" s="36">
        <f t="shared" si="6"/>
        <v>49133.53</v>
      </c>
      <c r="S26" s="28">
        <v>161303.99</v>
      </c>
      <c r="T26" s="28">
        <v>161642.3</v>
      </c>
      <c r="U26" s="36">
        <f t="shared" si="7"/>
        <v>49256.529999999984</v>
      </c>
      <c r="V26" s="36">
        <f t="shared" si="8"/>
        <v>46543.67999999999</v>
      </c>
      <c r="W26" s="28">
        <v>207833.99</v>
      </c>
      <c r="X26" s="28">
        <v>208185.98</v>
      </c>
      <c r="Y26" s="36">
        <f t="shared" si="9"/>
        <v>46530</v>
      </c>
      <c r="Z26" s="36">
        <f t="shared" si="10"/>
        <v>46543.68000000002</v>
      </c>
      <c r="AA26" s="28">
        <v>254363.99</v>
      </c>
      <c r="AB26" s="28">
        <v>254729.66</v>
      </c>
      <c r="AC26" s="36">
        <f t="shared" si="11"/>
        <v>46530</v>
      </c>
      <c r="AD26" s="36">
        <f t="shared" si="12"/>
        <v>46543.67999999999</v>
      </c>
      <c r="AE26" s="28">
        <v>254363.99</v>
      </c>
      <c r="AF26" s="28">
        <v>254729.66</v>
      </c>
      <c r="AG26" s="37">
        <f t="shared" si="13"/>
        <v>0.14375855639000348</v>
      </c>
      <c r="AH26" s="38">
        <f t="shared" si="14"/>
        <v>45.47401961948982</v>
      </c>
      <c r="AI26" s="38">
        <f t="shared" si="15"/>
        <v>42.739875838926174</v>
      </c>
      <c r="AJ26" s="28">
        <v>615000</v>
      </c>
    </row>
    <row r="27" spans="1:36" ht="13.5">
      <c r="A27" s="22" t="s">
        <v>1</v>
      </c>
      <c r="B27" s="29" t="s">
        <v>36</v>
      </c>
      <c r="F27" s="27" t="s">
        <v>37</v>
      </c>
      <c r="G27" s="28">
        <v>75196.75</v>
      </c>
      <c r="H27" s="28">
        <v>76000</v>
      </c>
      <c r="I27" s="28">
        <v>0</v>
      </c>
      <c r="J27" s="28">
        <v>3090.78</v>
      </c>
      <c r="K27" s="28">
        <v>0</v>
      </c>
      <c r="L27" s="28">
        <v>9713.88</v>
      </c>
      <c r="M27" s="36">
        <f t="shared" si="3"/>
        <v>0</v>
      </c>
      <c r="N27" s="36">
        <f t="shared" si="4"/>
        <v>6623.0999999999985</v>
      </c>
      <c r="O27" s="28">
        <v>4012.76</v>
      </c>
      <c r="P27" s="28">
        <v>16336.98</v>
      </c>
      <c r="Q27" s="36">
        <f t="shared" si="5"/>
        <v>4012.76</v>
      </c>
      <c r="R27" s="36">
        <f t="shared" si="6"/>
        <v>6623.1</v>
      </c>
      <c r="S27" s="28">
        <v>11315.05</v>
      </c>
      <c r="T27" s="28">
        <v>22960.08</v>
      </c>
      <c r="U27" s="36">
        <f t="shared" si="7"/>
        <v>7302.289999999999</v>
      </c>
      <c r="V27" s="36">
        <f t="shared" si="8"/>
        <v>6623.100000000002</v>
      </c>
      <c r="W27" s="28">
        <v>18664</v>
      </c>
      <c r="X27" s="28">
        <v>29583.18</v>
      </c>
      <c r="Y27" s="36">
        <f t="shared" si="9"/>
        <v>7348.950000000001</v>
      </c>
      <c r="Z27" s="36">
        <f t="shared" si="10"/>
        <v>6623.0999999999985</v>
      </c>
      <c r="AA27" s="28">
        <v>26362.9</v>
      </c>
      <c r="AB27" s="28">
        <v>36206.28</v>
      </c>
      <c r="AC27" s="36">
        <f t="shared" si="11"/>
        <v>7698.9000000000015</v>
      </c>
      <c r="AD27" s="36">
        <f t="shared" si="12"/>
        <v>6623.0999999999985</v>
      </c>
      <c r="AE27" s="28">
        <v>26362.9</v>
      </c>
      <c r="AF27" s="28">
        <v>36206.28</v>
      </c>
      <c r="AG27" s="37">
        <f t="shared" si="13"/>
        <v>37.33800150969733</v>
      </c>
      <c r="AH27" s="38">
        <f t="shared" si="14"/>
        <v>35.058563036301436</v>
      </c>
      <c r="AI27" s="38">
        <f t="shared" si="15"/>
        <v>47.639842105263156</v>
      </c>
      <c r="AJ27" s="28">
        <v>95000</v>
      </c>
    </row>
    <row r="28" spans="1:36" ht="13.5">
      <c r="A28" s="22" t="s">
        <v>1</v>
      </c>
      <c r="B28" s="22" t="s">
        <v>38</v>
      </c>
      <c r="F28" s="27" t="s">
        <v>39</v>
      </c>
      <c r="G28" s="28">
        <v>9286.5</v>
      </c>
      <c r="H28" s="28">
        <v>29000</v>
      </c>
      <c r="I28" s="28">
        <v>450</v>
      </c>
      <c r="J28" s="28">
        <v>324.48</v>
      </c>
      <c r="K28" s="28">
        <v>450</v>
      </c>
      <c r="L28" s="28">
        <v>1216.8</v>
      </c>
      <c r="M28" s="36">
        <f t="shared" si="3"/>
        <v>0</v>
      </c>
      <c r="N28" s="36">
        <f t="shared" si="4"/>
        <v>892.3199999999999</v>
      </c>
      <c r="O28" s="28">
        <v>2250</v>
      </c>
      <c r="P28" s="28">
        <v>2048.28</v>
      </c>
      <c r="Q28" s="36">
        <f t="shared" si="5"/>
        <v>1800</v>
      </c>
      <c r="R28" s="36">
        <f t="shared" si="6"/>
        <v>831.4800000000002</v>
      </c>
      <c r="S28" s="28">
        <v>3150</v>
      </c>
      <c r="T28" s="28">
        <v>2981.16</v>
      </c>
      <c r="U28" s="36">
        <f t="shared" si="7"/>
        <v>900</v>
      </c>
      <c r="V28" s="36">
        <f t="shared" si="8"/>
        <v>932.8799999999997</v>
      </c>
      <c r="W28" s="28">
        <v>4050</v>
      </c>
      <c r="X28" s="28">
        <v>3954.6</v>
      </c>
      <c r="Y28" s="36">
        <f t="shared" si="9"/>
        <v>900</v>
      </c>
      <c r="Z28" s="36">
        <f t="shared" si="10"/>
        <v>973.44</v>
      </c>
      <c r="AA28" s="28">
        <v>4950</v>
      </c>
      <c r="AB28" s="28">
        <v>5130.84</v>
      </c>
      <c r="AC28" s="36">
        <f t="shared" si="11"/>
        <v>900</v>
      </c>
      <c r="AD28" s="36">
        <f t="shared" si="12"/>
        <v>1176.2400000000002</v>
      </c>
      <c r="AE28" s="28">
        <v>4950</v>
      </c>
      <c r="AF28" s="28">
        <v>5130.84</v>
      </c>
      <c r="AG28" s="37">
        <f t="shared" si="13"/>
        <v>3.653333333333336</v>
      </c>
      <c r="AH28" s="38">
        <f t="shared" si="14"/>
        <v>53.3031820384429</v>
      </c>
      <c r="AI28" s="38">
        <f t="shared" si="15"/>
        <v>17.69255172413793</v>
      </c>
      <c r="AJ28" s="28">
        <v>15000</v>
      </c>
    </row>
    <row r="29" spans="2:36" ht="13.5">
      <c r="B29" s="22" t="s">
        <v>40</v>
      </c>
      <c r="F29" s="27" t="s">
        <v>41</v>
      </c>
      <c r="G29" s="28">
        <v>9953.79</v>
      </c>
      <c r="H29" s="28">
        <v>50000</v>
      </c>
      <c r="I29" s="28">
        <v>1596.98</v>
      </c>
      <c r="J29" s="28">
        <v>0</v>
      </c>
      <c r="K29" s="28">
        <v>3141.16</v>
      </c>
      <c r="L29" s="28">
        <v>0</v>
      </c>
      <c r="M29" s="36">
        <f t="shared" si="3"/>
        <v>1544.1799999999998</v>
      </c>
      <c r="N29" s="36">
        <f t="shared" si="4"/>
        <v>0</v>
      </c>
      <c r="O29" s="28">
        <v>5494.39</v>
      </c>
      <c r="P29" s="28">
        <v>0</v>
      </c>
      <c r="Q29" s="36">
        <f t="shared" si="5"/>
        <v>2353.2300000000005</v>
      </c>
      <c r="R29" s="36">
        <f t="shared" si="6"/>
        <v>0</v>
      </c>
      <c r="S29" s="28">
        <v>7021.19</v>
      </c>
      <c r="T29" s="28">
        <v>0</v>
      </c>
      <c r="U29" s="36">
        <f t="shared" si="7"/>
        <v>1526.7999999999993</v>
      </c>
      <c r="V29" s="36">
        <f t="shared" si="8"/>
        <v>0</v>
      </c>
      <c r="W29" s="28">
        <v>8511.03</v>
      </c>
      <c r="X29" s="28">
        <v>0</v>
      </c>
      <c r="Y29" s="36">
        <f t="shared" si="9"/>
        <v>1489.840000000001</v>
      </c>
      <c r="Z29" s="36">
        <f t="shared" si="10"/>
        <v>0</v>
      </c>
      <c r="AA29" s="28">
        <v>9953.79</v>
      </c>
      <c r="AB29" s="28">
        <v>0</v>
      </c>
      <c r="AC29" s="36">
        <f t="shared" si="11"/>
        <v>1442.7600000000002</v>
      </c>
      <c r="AD29" s="36">
        <f t="shared" si="12"/>
        <v>0</v>
      </c>
      <c r="AE29" s="28">
        <v>9953.79</v>
      </c>
      <c r="AF29" s="28">
        <v>0</v>
      </c>
      <c r="AG29" s="37">
        <f t="shared" si="13"/>
        <v>0</v>
      </c>
      <c r="AH29" s="38">
        <f t="shared" si="14"/>
        <v>100</v>
      </c>
      <c r="AI29" s="38">
        <f t="shared" si="15"/>
        <v>0</v>
      </c>
      <c r="AJ29" s="28">
        <v>0</v>
      </c>
    </row>
    <row r="30" spans="1:36" ht="13.5">
      <c r="A30" s="22" t="s">
        <v>1</v>
      </c>
      <c r="B30" s="22" t="s">
        <v>42</v>
      </c>
      <c r="F30" s="25" t="s">
        <v>43</v>
      </c>
      <c r="G30" s="26">
        <v>1694470.03</v>
      </c>
      <c r="H30" s="26">
        <v>1882000</v>
      </c>
      <c r="I30" s="26">
        <v>192994.73</v>
      </c>
      <c r="J30" s="26">
        <v>203539.22</v>
      </c>
      <c r="K30" s="26">
        <v>323940.73</v>
      </c>
      <c r="L30" s="26">
        <v>367580.56</v>
      </c>
      <c r="M30" s="26">
        <f t="shared" si="3"/>
        <v>130945.99999999997</v>
      </c>
      <c r="N30" s="26">
        <f t="shared" si="4"/>
        <v>164041.34</v>
      </c>
      <c r="O30" s="26">
        <v>463556.47</v>
      </c>
      <c r="P30" s="26">
        <v>518754.89</v>
      </c>
      <c r="Q30" s="26">
        <f t="shared" si="5"/>
        <v>139615.74</v>
      </c>
      <c r="R30" s="26">
        <f t="shared" si="6"/>
        <v>151174.33000000002</v>
      </c>
      <c r="S30" s="26">
        <v>603248.14</v>
      </c>
      <c r="T30" s="26">
        <v>668723.64</v>
      </c>
      <c r="U30" s="26">
        <f t="shared" si="7"/>
        <v>139691.67000000004</v>
      </c>
      <c r="V30" s="26">
        <f t="shared" si="8"/>
        <v>149968.75</v>
      </c>
      <c r="W30" s="26">
        <v>741938</v>
      </c>
      <c r="X30" s="26">
        <v>816740.46</v>
      </c>
      <c r="Y30" s="26">
        <f t="shared" si="9"/>
        <v>138689.86</v>
      </c>
      <c r="Z30" s="26">
        <f t="shared" si="10"/>
        <v>148016.81999999995</v>
      </c>
      <c r="AA30" s="26">
        <v>880051.47</v>
      </c>
      <c r="AB30" s="26">
        <v>965222.92</v>
      </c>
      <c r="AC30" s="26">
        <f t="shared" si="11"/>
        <v>138113.46999999997</v>
      </c>
      <c r="AD30" s="26">
        <f t="shared" si="12"/>
        <v>148482.46000000008</v>
      </c>
      <c r="AE30" s="26">
        <v>880051.47</v>
      </c>
      <c r="AF30" s="26">
        <v>965222.92</v>
      </c>
      <c r="AG30" s="1">
        <f t="shared" si="13"/>
        <v>9.67800781015684</v>
      </c>
      <c r="AH30" s="2">
        <f t="shared" si="14"/>
        <v>51.9366795764455</v>
      </c>
      <c r="AI30" s="2">
        <f t="shared" si="15"/>
        <v>51.28708395324123</v>
      </c>
      <c r="AJ30" s="26">
        <v>1881200</v>
      </c>
    </row>
    <row r="31" spans="2:36" ht="13.5">
      <c r="B31" s="29" t="s">
        <v>44</v>
      </c>
      <c r="F31" s="27" t="s">
        <v>33</v>
      </c>
      <c r="G31" s="28">
        <v>1583662.8</v>
      </c>
      <c r="H31" s="28">
        <v>1761000</v>
      </c>
      <c r="I31" s="28">
        <v>191930.34</v>
      </c>
      <c r="J31" s="28">
        <v>198635.56</v>
      </c>
      <c r="K31" s="28">
        <v>321809.39</v>
      </c>
      <c r="L31" s="28">
        <v>352800.26</v>
      </c>
      <c r="M31" s="36">
        <f t="shared" si="3"/>
        <v>129879.05000000002</v>
      </c>
      <c r="N31" s="36">
        <f t="shared" si="4"/>
        <v>154164.7</v>
      </c>
      <c r="O31" s="28">
        <v>451621.81</v>
      </c>
      <c r="P31" s="28">
        <v>493723.86</v>
      </c>
      <c r="Q31" s="36">
        <f t="shared" si="5"/>
        <v>129812.41999999998</v>
      </c>
      <c r="R31" s="36">
        <f t="shared" si="6"/>
        <v>140923.59999999998</v>
      </c>
      <c r="S31" s="28">
        <v>580963.14</v>
      </c>
      <c r="T31" s="28">
        <v>633557.57</v>
      </c>
      <c r="U31" s="36">
        <f t="shared" si="7"/>
        <v>129341.33000000002</v>
      </c>
      <c r="V31" s="36">
        <f t="shared" si="8"/>
        <v>139833.70999999996</v>
      </c>
      <c r="W31" s="28">
        <v>709292.63</v>
      </c>
      <c r="X31" s="28">
        <v>771438.74</v>
      </c>
      <c r="Y31" s="36">
        <f t="shared" si="9"/>
        <v>128329.48999999999</v>
      </c>
      <c r="Z31" s="36">
        <f t="shared" si="10"/>
        <v>137881.17000000004</v>
      </c>
      <c r="AA31" s="28">
        <v>836970.49</v>
      </c>
      <c r="AB31" s="28">
        <v>909782.51</v>
      </c>
      <c r="AC31" s="36">
        <f t="shared" si="11"/>
        <v>127677.85999999999</v>
      </c>
      <c r="AD31" s="36">
        <f t="shared" si="12"/>
        <v>138343.77000000002</v>
      </c>
      <c r="AE31" s="28">
        <v>836970.49</v>
      </c>
      <c r="AF31" s="28">
        <v>909782.51</v>
      </c>
      <c r="AG31" s="37">
        <f t="shared" si="13"/>
        <v>8.699472785474196</v>
      </c>
      <c r="AH31" s="38">
        <f t="shared" si="14"/>
        <v>52.85029679297891</v>
      </c>
      <c r="AI31" s="38">
        <f t="shared" si="15"/>
        <v>51.66283418512209</v>
      </c>
      <c r="AJ31" s="28">
        <v>1761400</v>
      </c>
    </row>
    <row r="32" spans="2:36" ht="13.5">
      <c r="B32" s="29" t="s">
        <v>45</v>
      </c>
      <c r="F32" s="27" t="s">
        <v>46</v>
      </c>
      <c r="G32" s="28">
        <v>95423.11</v>
      </c>
      <c r="H32" s="28">
        <v>99000</v>
      </c>
      <c r="I32" s="28">
        <v>1057.67</v>
      </c>
      <c r="J32" s="28">
        <v>3813.32</v>
      </c>
      <c r="K32" s="28">
        <v>2124.62</v>
      </c>
      <c r="L32" s="28">
        <v>11984.73</v>
      </c>
      <c r="M32" s="36">
        <f t="shared" si="3"/>
        <v>1066.9499999999998</v>
      </c>
      <c r="N32" s="36">
        <f t="shared" si="4"/>
        <v>8171.41</v>
      </c>
      <c r="O32" s="28">
        <v>11038.18</v>
      </c>
      <c r="P32" s="28">
        <v>21487.74</v>
      </c>
      <c r="Q32" s="36">
        <f t="shared" si="5"/>
        <v>8913.560000000001</v>
      </c>
      <c r="R32" s="36">
        <f t="shared" si="6"/>
        <v>9503.010000000002</v>
      </c>
      <c r="S32" s="28">
        <v>19804.99</v>
      </c>
      <c r="T32" s="28">
        <v>30184.77</v>
      </c>
      <c r="U32" s="36">
        <f t="shared" si="7"/>
        <v>8766.810000000001</v>
      </c>
      <c r="V32" s="36">
        <f t="shared" si="8"/>
        <v>8697.029999999999</v>
      </c>
      <c r="W32" s="28">
        <v>28571.8</v>
      </c>
      <c r="X32" s="28">
        <v>38881.8</v>
      </c>
      <c r="Y32" s="36">
        <f t="shared" si="9"/>
        <v>8766.809999999998</v>
      </c>
      <c r="Z32" s="36">
        <f t="shared" si="10"/>
        <v>8697.030000000002</v>
      </c>
      <c r="AA32" s="28">
        <v>37338.61</v>
      </c>
      <c r="AB32" s="28">
        <v>47578.83</v>
      </c>
      <c r="AC32" s="36">
        <f t="shared" si="11"/>
        <v>8766.810000000001</v>
      </c>
      <c r="AD32" s="36">
        <f t="shared" si="12"/>
        <v>8697.029999999999</v>
      </c>
      <c r="AE32" s="28">
        <v>37338.61</v>
      </c>
      <c r="AF32" s="28">
        <v>47578.83</v>
      </c>
      <c r="AG32" s="37">
        <f t="shared" si="13"/>
        <v>27.425284444171865</v>
      </c>
      <c r="AH32" s="38">
        <f t="shared" si="14"/>
        <v>39.12952533196623</v>
      </c>
      <c r="AI32" s="38">
        <f t="shared" si="15"/>
        <v>48.05942424242424</v>
      </c>
      <c r="AJ32" s="28">
        <v>100000</v>
      </c>
    </row>
    <row r="33" spans="2:36" ht="13.5">
      <c r="B33" s="29" t="s">
        <v>47</v>
      </c>
      <c r="F33" s="27" t="s">
        <v>37</v>
      </c>
      <c r="G33" s="28">
        <v>15244.64</v>
      </c>
      <c r="H33" s="28">
        <v>19000</v>
      </c>
      <c r="I33" s="28">
        <v>0</v>
      </c>
      <c r="J33" s="28">
        <v>1085.46</v>
      </c>
      <c r="K33" s="28">
        <v>0</v>
      </c>
      <c r="L33" s="28">
        <v>2777.29</v>
      </c>
      <c r="M33" s="36">
        <f t="shared" si="3"/>
        <v>0</v>
      </c>
      <c r="N33" s="36">
        <f t="shared" si="4"/>
        <v>1691.83</v>
      </c>
      <c r="O33" s="28">
        <v>862.72</v>
      </c>
      <c r="P33" s="28">
        <v>3512.52</v>
      </c>
      <c r="Q33" s="36">
        <f t="shared" si="5"/>
        <v>862.72</v>
      </c>
      <c r="R33" s="36">
        <f t="shared" si="6"/>
        <v>735.23</v>
      </c>
      <c r="S33" s="28">
        <v>2432.73</v>
      </c>
      <c r="T33" s="28">
        <v>4936.5</v>
      </c>
      <c r="U33" s="36">
        <f t="shared" si="7"/>
        <v>1570.01</v>
      </c>
      <c r="V33" s="36">
        <f t="shared" si="8"/>
        <v>1423.98</v>
      </c>
      <c r="W33" s="28">
        <v>4012.77</v>
      </c>
      <c r="X33" s="28">
        <v>6360.48</v>
      </c>
      <c r="Y33" s="36">
        <f t="shared" si="9"/>
        <v>1580.04</v>
      </c>
      <c r="Z33" s="36">
        <f t="shared" si="10"/>
        <v>1423.9799999999996</v>
      </c>
      <c r="AA33" s="28">
        <v>5668.05</v>
      </c>
      <c r="AB33" s="28">
        <v>7784.46</v>
      </c>
      <c r="AC33" s="36">
        <f t="shared" si="11"/>
        <v>1655.2800000000002</v>
      </c>
      <c r="AD33" s="36">
        <f t="shared" si="12"/>
        <v>1423.9800000000005</v>
      </c>
      <c r="AE33" s="28">
        <v>5668.05</v>
      </c>
      <c r="AF33" s="28">
        <v>7784.46</v>
      </c>
      <c r="AG33" s="37">
        <f t="shared" si="13"/>
        <v>37.33929658348109</v>
      </c>
      <c r="AH33" s="38">
        <f t="shared" si="14"/>
        <v>37.18060905341156</v>
      </c>
      <c r="AI33" s="38">
        <f t="shared" si="15"/>
        <v>40.97084210526315</v>
      </c>
      <c r="AJ33" s="28">
        <v>18300</v>
      </c>
    </row>
    <row r="34" spans="2:36" ht="13.5">
      <c r="B34" s="29" t="s">
        <v>48</v>
      </c>
      <c r="F34" s="27" t="s">
        <v>39</v>
      </c>
      <c r="G34" s="28">
        <v>139.48</v>
      </c>
      <c r="H34" s="28">
        <v>3000</v>
      </c>
      <c r="I34" s="28">
        <v>6.72</v>
      </c>
      <c r="J34" s="28">
        <v>4.88</v>
      </c>
      <c r="K34" s="28">
        <v>6.72</v>
      </c>
      <c r="L34" s="28">
        <v>18.28</v>
      </c>
      <c r="M34" s="36">
        <f t="shared" si="3"/>
        <v>0</v>
      </c>
      <c r="N34" s="36">
        <f t="shared" si="4"/>
        <v>13.400000000000002</v>
      </c>
      <c r="O34" s="28">
        <v>33.76</v>
      </c>
      <c r="P34" s="28">
        <v>30.77</v>
      </c>
      <c r="Q34" s="36">
        <f t="shared" si="5"/>
        <v>27.04</v>
      </c>
      <c r="R34" s="36">
        <f t="shared" si="6"/>
        <v>12.489999999999998</v>
      </c>
      <c r="S34" s="28">
        <v>47.28</v>
      </c>
      <c r="T34" s="28">
        <v>44.8</v>
      </c>
      <c r="U34" s="36">
        <f t="shared" si="7"/>
        <v>13.520000000000003</v>
      </c>
      <c r="V34" s="36">
        <f t="shared" si="8"/>
        <v>14.029999999999998</v>
      </c>
      <c r="W34" s="28">
        <v>60.8</v>
      </c>
      <c r="X34" s="28">
        <v>59.44</v>
      </c>
      <c r="Y34" s="36">
        <f t="shared" si="9"/>
        <v>13.519999999999996</v>
      </c>
      <c r="Z34" s="36">
        <f t="shared" si="10"/>
        <v>14.64</v>
      </c>
      <c r="AA34" s="28">
        <v>74.32</v>
      </c>
      <c r="AB34" s="28">
        <v>77.12</v>
      </c>
      <c r="AC34" s="36">
        <f t="shared" si="11"/>
        <v>13.519999999999996</v>
      </c>
      <c r="AD34" s="36">
        <f t="shared" si="12"/>
        <v>17.680000000000007</v>
      </c>
      <c r="AE34" s="28">
        <v>74.32</v>
      </c>
      <c r="AF34" s="28">
        <v>77.12</v>
      </c>
      <c r="AG34" s="37">
        <f t="shared" si="13"/>
        <v>3.7674919268030296</v>
      </c>
      <c r="AH34" s="38">
        <f t="shared" si="14"/>
        <v>53.2836248924577</v>
      </c>
      <c r="AI34" s="38">
        <f t="shared" si="15"/>
        <v>2.570666666666667</v>
      </c>
      <c r="AJ34" s="28">
        <v>1500</v>
      </c>
    </row>
    <row r="35" spans="2:36" ht="13.5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6">
        <f t="shared" si="3"/>
        <v>0</v>
      </c>
      <c r="N35" s="36">
        <f t="shared" si="4"/>
        <v>0</v>
      </c>
      <c r="O35" s="28">
        <v>0</v>
      </c>
      <c r="P35" s="28">
        <v>0</v>
      </c>
      <c r="Q35" s="36">
        <f t="shared" si="5"/>
        <v>0</v>
      </c>
      <c r="R35" s="36">
        <f t="shared" si="6"/>
        <v>0</v>
      </c>
      <c r="S35" s="28">
        <v>0</v>
      </c>
      <c r="T35" s="28">
        <v>0</v>
      </c>
      <c r="U35" s="36">
        <f t="shared" si="7"/>
        <v>0</v>
      </c>
      <c r="V35" s="36">
        <f t="shared" si="8"/>
        <v>0</v>
      </c>
      <c r="W35" s="28">
        <v>0</v>
      </c>
      <c r="X35" s="28">
        <v>0</v>
      </c>
      <c r="Y35" s="36">
        <f t="shared" si="9"/>
        <v>0</v>
      </c>
      <c r="Z35" s="36">
        <f t="shared" si="10"/>
        <v>0</v>
      </c>
      <c r="AA35" s="28">
        <v>0</v>
      </c>
      <c r="AB35" s="28">
        <v>0</v>
      </c>
      <c r="AC35" s="36">
        <f t="shared" si="11"/>
        <v>0</v>
      </c>
      <c r="AD35" s="36">
        <f t="shared" si="12"/>
        <v>0</v>
      </c>
      <c r="AE35" s="28">
        <v>0</v>
      </c>
      <c r="AF35" s="28">
        <v>0</v>
      </c>
      <c r="AG35" s="37">
        <f t="shared" si="13"/>
        <v>0</v>
      </c>
      <c r="AH35" s="38">
        <f t="shared" si="14"/>
        <v>0</v>
      </c>
      <c r="AI35" s="38">
        <f t="shared" si="15"/>
        <v>0</v>
      </c>
      <c r="AJ35" s="28">
        <v>0</v>
      </c>
    </row>
    <row r="36" spans="2:36" ht="13.5">
      <c r="B36" s="29" t="s">
        <v>50</v>
      </c>
      <c r="F36" s="25" t="s">
        <v>51</v>
      </c>
      <c r="G36" s="26">
        <v>4387894.28</v>
      </c>
      <c r="H36" s="26">
        <v>4588000</v>
      </c>
      <c r="I36" s="26">
        <v>269.5</v>
      </c>
      <c r="J36" s="26">
        <v>52519.34</v>
      </c>
      <c r="K36" s="26">
        <v>295838.47</v>
      </c>
      <c r="L36" s="26">
        <v>321903.16</v>
      </c>
      <c r="M36" s="26">
        <f t="shared" si="3"/>
        <v>295568.97</v>
      </c>
      <c r="N36" s="26">
        <f t="shared" si="4"/>
        <v>269383.81999999995</v>
      </c>
      <c r="O36" s="26">
        <v>536948.79</v>
      </c>
      <c r="P36" s="26">
        <v>558457.98</v>
      </c>
      <c r="Q36" s="26">
        <f t="shared" si="5"/>
        <v>241110.32000000007</v>
      </c>
      <c r="R36" s="26">
        <f t="shared" si="6"/>
        <v>236554.82</v>
      </c>
      <c r="S36" s="26">
        <v>1002223.09</v>
      </c>
      <c r="T36" s="26">
        <v>905792.72</v>
      </c>
      <c r="U36" s="26">
        <f t="shared" si="7"/>
        <v>465274.29999999993</v>
      </c>
      <c r="V36" s="26">
        <f t="shared" si="8"/>
        <v>347334.74</v>
      </c>
      <c r="W36" s="26">
        <v>1357574.45</v>
      </c>
      <c r="X36" s="26">
        <v>1318996.2</v>
      </c>
      <c r="Y36" s="26">
        <f t="shared" si="9"/>
        <v>355351.36</v>
      </c>
      <c r="Z36" s="26">
        <f t="shared" si="10"/>
        <v>413203.48</v>
      </c>
      <c r="AA36" s="26">
        <v>1605072.38</v>
      </c>
      <c r="AB36" s="26">
        <v>1647449.45</v>
      </c>
      <c r="AC36" s="26">
        <f t="shared" si="11"/>
        <v>247497.92999999993</v>
      </c>
      <c r="AD36" s="26">
        <f t="shared" si="12"/>
        <v>328453.25</v>
      </c>
      <c r="AE36" s="26">
        <v>1605072.38</v>
      </c>
      <c r="AF36" s="26">
        <v>1647449.45</v>
      </c>
      <c r="AG36" s="1">
        <f t="shared" si="13"/>
        <v>2.6401968240211118</v>
      </c>
      <c r="AH36" s="2">
        <f t="shared" si="14"/>
        <v>36.57955906813689</v>
      </c>
      <c r="AI36" s="2">
        <f t="shared" si="15"/>
        <v>35.90779097646033</v>
      </c>
      <c r="AJ36" s="26">
        <v>4290150</v>
      </c>
    </row>
    <row r="37" spans="2:36" ht="13.5">
      <c r="B37" s="29" t="s">
        <v>52</v>
      </c>
      <c r="F37" s="27" t="s">
        <v>53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6">
        <f t="shared" si="3"/>
        <v>0</v>
      </c>
      <c r="N37" s="36">
        <f t="shared" si="4"/>
        <v>0</v>
      </c>
      <c r="O37" s="28">
        <v>0</v>
      </c>
      <c r="P37" s="28">
        <v>0</v>
      </c>
      <c r="Q37" s="36">
        <f t="shared" si="5"/>
        <v>0</v>
      </c>
      <c r="R37" s="36">
        <f t="shared" si="6"/>
        <v>0</v>
      </c>
      <c r="S37" s="28">
        <v>0</v>
      </c>
      <c r="T37" s="28">
        <v>0</v>
      </c>
      <c r="U37" s="36">
        <f t="shared" si="7"/>
        <v>0</v>
      </c>
      <c r="V37" s="36">
        <f t="shared" si="8"/>
        <v>0</v>
      </c>
      <c r="W37" s="28">
        <v>0</v>
      </c>
      <c r="X37" s="28">
        <v>0</v>
      </c>
      <c r="Y37" s="36">
        <f t="shared" si="9"/>
        <v>0</v>
      </c>
      <c r="Z37" s="36">
        <f t="shared" si="10"/>
        <v>0</v>
      </c>
      <c r="AA37" s="28">
        <v>0</v>
      </c>
      <c r="AB37" s="28">
        <v>0</v>
      </c>
      <c r="AC37" s="36">
        <f t="shared" si="11"/>
        <v>0</v>
      </c>
      <c r="AD37" s="36">
        <f t="shared" si="12"/>
        <v>0</v>
      </c>
      <c r="AE37" s="28">
        <v>0</v>
      </c>
      <c r="AF37" s="28">
        <v>0</v>
      </c>
      <c r="AG37" s="37">
        <f t="shared" si="13"/>
        <v>0</v>
      </c>
      <c r="AH37" s="38">
        <f t="shared" si="14"/>
        <v>0</v>
      </c>
      <c r="AI37" s="38">
        <f t="shared" si="15"/>
        <v>0</v>
      </c>
      <c r="AJ37" s="28">
        <v>0</v>
      </c>
    </row>
    <row r="38" spans="2:36" ht="13.5">
      <c r="B38" s="29" t="s">
        <v>54</v>
      </c>
      <c r="F38" s="27" t="s">
        <v>55</v>
      </c>
      <c r="G38" s="28">
        <v>2339805.88</v>
      </c>
      <c r="H38" s="28">
        <v>2349700</v>
      </c>
      <c r="I38" s="28">
        <v>0</v>
      </c>
      <c r="J38" s="28">
        <v>43673.84</v>
      </c>
      <c r="K38" s="28">
        <v>173346.35</v>
      </c>
      <c r="L38" s="28">
        <v>204946.34</v>
      </c>
      <c r="M38" s="36">
        <f t="shared" si="3"/>
        <v>173346.35</v>
      </c>
      <c r="N38" s="36">
        <f t="shared" si="4"/>
        <v>161272.5</v>
      </c>
      <c r="O38" s="28">
        <v>254428.45</v>
      </c>
      <c r="P38" s="28">
        <v>342967.03</v>
      </c>
      <c r="Q38" s="36">
        <f t="shared" si="5"/>
        <v>81082.1</v>
      </c>
      <c r="R38" s="36">
        <f t="shared" si="6"/>
        <v>138020.69000000003</v>
      </c>
      <c r="S38" s="28">
        <v>581667.41</v>
      </c>
      <c r="T38" s="28">
        <v>571437.67</v>
      </c>
      <c r="U38" s="36">
        <f t="shared" si="7"/>
        <v>327238.96</v>
      </c>
      <c r="V38" s="36">
        <f t="shared" si="8"/>
        <v>228470.64</v>
      </c>
      <c r="W38" s="28">
        <v>717844.94</v>
      </c>
      <c r="X38" s="28">
        <v>732132.87</v>
      </c>
      <c r="Y38" s="36">
        <f t="shared" si="9"/>
        <v>136177.5299999999</v>
      </c>
      <c r="Z38" s="36">
        <f t="shared" si="10"/>
        <v>160695.19999999995</v>
      </c>
      <c r="AA38" s="28">
        <v>816126.3</v>
      </c>
      <c r="AB38" s="28">
        <v>887565.92</v>
      </c>
      <c r="AC38" s="36">
        <f t="shared" si="11"/>
        <v>98281.3600000001</v>
      </c>
      <c r="AD38" s="36">
        <f t="shared" si="12"/>
        <v>155433.05000000005</v>
      </c>
      <c r="AE38" s="28">
        <v>816126.3</v>
      </c>
      <c r="AF38" s="28">
        <v>887565.92</v>
      </c>
      <c r="AG38" s="37">
        <f t="shared" si="13"/>
        <v>8.75350053049387</v>
      </c>
      <c r="AH38" s="38">
        <f t="shared" si="14"/>
        <v>34.88008586421708</v>
      </c>
      <c r="AI38" s="38">
        <f t="shared" si="15"/>
        <v>37.77358471294208</v>
      </c>
      <c r="AJ38" s="28">
        <v>2223050</v>
      </c>
    </row>
    <row r="39" spans="2:36" ht="13.5">
      <c r="B39" s="29" t="s">
        <v>56</v>
      </c>
      <c r="F39" s="27" t="s">
        <v>57</v>
      </c>
      <c r="G39" s="28">
        <v>66341.04</v>
      </c>
      <c r="H39" s="28">
        <v>121300</v>
      </c>
      <c r="I39" s="28">
        <v>0</v>
      </c>
      <c r="J39" s="28">
        <v>92.5</v>
      </c>
      <c r="K39" s="28">
        <v>0</v>
      </c>
      <c r="L39" s="28">
        <v>2633.81</v>
      </c>
      <c r="M39" s="36">
        <f t="shared" si="3"/>
        <v>0</v>
      </c>
      <c r="N39" s="36">
        <f t="shared" si="4"/>
        <v>2541.31</v>
      </c>
      <c r="O39" s="28">
        <v>1850.51</v>
      </c>
      <c r="P39" s="28">
        <v>5681.73</v>
      </c>
      <c r="Q39" s="36">
        <f t="shared" si="5"/>
        <v>1850.51</v>
      </c>
      <c r="R39" s="36">
        <f t="shared" si="6"/>
        <v>3047.9199999999996</v>
      </c>
      <c r="S39" s="28">
        <v>6497.59</v>
      </c>
      <c r="T39" s="28">
        <v>10334.63</v>
      </c>
      <c r="U39" s="36">
        <f t="shared" si="7"/>
        <v>4647.08</v>
      </c>
      <c r="V39" s="36">
        <f t="shared" si="8"/>
        <v>4652.9</v>
      </c>
      <c r="W39" s="28">
        <v>12634.6</v>
      </c>
      <c r="X39" s="28">
        <v>19512.31</v>
      </c>
      <c r="Y39" s="36">
        <f t="shared" si="9"/>
        <v>6137.01</v>
      </c>
      <c r="Z39" s="36">
        <f t="shared" si="10"/>
        <v>9177.680000000002</v>
      </c>
      <c r="AA39" s="28">
        <v>13804.34</v>
      </c>
      <c r="AB39" s="28">
        <v>26065.48</v>
      </c>
      <c r="AC39" s="36">
        <f t="shared" si="11"/>
        <v>1169.7399999999998</v>
      </c>
      <c r="AD39" s="36">
        <f t="shared" si="12"/>
        <v>6553.169999999998</v>
      </c>
      <c r="AE39" s="28">
        <v>13804.34</v>
      </c>
      <c r="AF39" s="28">
        <v>26065.48</v>
      </c>
      <c r="AG39" s="37">
        <f t="shared" si="13"/>
        <v>88.82090704807328</v>
      </c>
      <c r="AH39" s="38">
        <f t="shared" si="14"/>
        <v>20.80814530492739</v>
      </c>
      <c r="AI39" s="38">
        <f t="shared" si="15"/>
        <v>21.488441879637264</v>
      </c>
      <c r="AJ39" s="28">
        <v>113650</v>
      </c>
    </row>
    <row r="40" spans="2:36" ht="13.5">
      <c r="B40" s="29" t="s">
        <v>58</v>
      </c>
      <c r="F40" s="27" t="s">
        <v>59</v>
      </c>
      <c r="G40" s="28">
        <v>588</v>
      </c>
      <c r="H40" s="28">
        <v>8000</v>
      </c>
      <c r="I40" s="28">
        <v>0</v>
      </c>
      <c r="J40" s="28">
        <v>0</v>
      </c>
      <c r="K40" s="28">
        <v>0</v>
      </c>
      <c r="L40" s="28">
        <v>0</v>
      </c>
      <c r="M40" s="36">
        <f t="shared" si="3"/>
        <v>0</v>
      </c>
      <c r="N40" s="36">
        <f t="shared" si="4"/>
        <v>0</v>
      </c>
      <c r="O40" s="28">
        <v>0</v>
      </c>
      <c r="P40" s="28">
        <v>0</v>
      </c>
      <c r="Q40" s="36">
        <f t="shared" si="5"/>
        <v>0</v>
      </c>
      <c r="R40" s="36">
        <f t="shared" si="6"/>
        <v>0</v>
      </c>
      <c r="S40" s="28">
        <v>0</v>
      </c>
      <c r="T40" s="28">
        <v>863.8</v>
      </c>
      <c r="U40" s="36">
        <f t="shared" si="7"/>
        <v>0</v>
      </c>
      <c r="V40" s="36">
        <f t="shared" si="8"/>
        <v>863.8</v>
      </c>
      <c r="W40" s="28">
        <v>0</v>
      </c>
      <c r="X40" s="28">
        <v>1292.5</v>
      </c>
      <c r="Y40" s="36">
        <f t="shared" si="9"/>
        <v>0</v>
      </c>
      <c r="Z40" s="36">
        <f t="shared" si="10"/>
        <v>428.70000000000005</v>
      </c>
      <c r="AA40" s="28">
        <v>40</v>
      </c>
      <c r="AB40" s="28">
        <v>2849.52</v>
      </c>
      <c r="AC40" s="36">
        <f t="shared" si="11"/>
        <v>40</v>
      </c>
      <c r="AD40" s="36">
        <f t="shared" si="12"/>
        <v>1557.02</v>
      </c>
      <c r="AE40" s="28">
        <v>40</v>
      </c>
      <c r="AF40" s="28">
        <v>2849.52</v>
      </c>
      <c r="AG40" s="37">
        <f t="shared" si="13"/>
        <v>7023.8</v>
      </c>
      <c r="AH40" s="38">
        <f t="shared" si="14"/>
        <v>6.802721088435375</v>
      </c>
      <c r="AI40" s="38">
        <f t="shared" si="15"/>
        <v>35.619</v>
      </c>
      <c r="AJ40" s="28">
        <v>8000</v>
      </c>
    </row>
    <row r="41" spans="2:36" ht="13.5">
      <c r="B41" s="29" t="s">
        <v>60</v>
      </c>
      <c r="F41" s="27" t="s">
        <v>61</v>
      </c>
      <c r="G41" s="28">
        <v>1167129.25</v>
      </c>
      <c r="H41" s="28">
        <v>1303500</v>
      </c>
      <c r="I41" s="28">
        <v>269.5</v>
      </c>
      <c r="J41" s="28">
        <v>8753</v>
      </c>
      <c r="K41" s="28">
        <v>98092.01</v>
      </c>
      <c r="L41" s="28">
        <v>114323.01</v>
      </c>
      <c r="M41" s="36">
        <f t="shared" si="3"/>
        <v>97822.51</v>
      </c>
      <c r="N41" s="36">
        <f t="shared" si="4"/>
        <v>105570.01</v>
      </c>
      <c r="O41" s="28">
        <v>186583.99</v>
      </c>
      <c r="P41" s="28">
        <v>207172.71</v>
      </c>
      <c r="Q41" s="36">
        <f t="shared" si="5"/>
        <v>88491.98</v>
      </c>
      <c r="R41" s="36">
        <f t="shared" si="6"/>
        <v>92849.7</v>
      </c>
      <c r="S41" s="28">
        <v>295407.2</v>
      </c>
      <c r="T41" s="28">
        <v>283483.5</v>
      </c>
      <c r="U41" s="36">
        <f t="shared" si="7"/>
        <v>108823.21000000002</v>
      </c>
      <c r="V41" s="36">
        <f t="shared" si="8"/>
        <v>76310.79000000001</v>
      </c>
      <c r="W41" s="28">
        <v>391695.77</v>
      </c>
      <c r="X41" s="28">
        <v>434206.38</v>
      </c>
      <c r="Y41" s="36">
        <f t="shared" si="9"/>
        <v>96288.57</v>
      </c>
      <c r="Z41" s="36">
        <f t="shared" si="10"/>
        <v>150722.88</v>
      </c>
      <c r="AA41" s="28">
        <v>482430.23</v>
      </c>
      <c r="AB41" s="28">
        <v>543246.5</v>
      </c>
      <c r="AC41" s="36">
        <f t="shared" si="11"/>
        <v>90734.45999999996</v>
      </c>
      <c r="AD41" s="36">
        <f t="shared" si="12"/>
        <v>109040.12</v>
      </c>
      <c r="AE41" s="28">
        <v>482430.23</v>
      </c>
      <c r="AF41" s="28">
        <v>543246.5</v>
      </c>
      <c r="AG41" s="37">
        <f t="shared" si="13"/>
        <v>12.606231164245246</v>
      </c>
      <c r="AH41" s="38">
        <f t="shared" si="14"/>
        <v>41.334773333801714</v>
      </c>
      <c r="AI41" s="38">
        <f t="shared" si="15"/>
        <v>41.675987725354815</v>
      </c>
      <c r="AJ41" s="28">
        <v>1270600</v>
      </c>
    </row>
    <row r="42" spans="2:36" ht="13.5">
      <c r="B42" s="29" t="s">
        <v>62</v>
      </c>
      <c r="F42" s="27" t="s">
        <v>63</v>
      </c>
      <c r="G42" s="28">
        <v>36882.2</v>
      </c>
      <c r="H42" s="28">
        <v>61500</v>
      </c>
      <c r="I42" s="28">
        <v>0</v>
      </c>
      <c r="J42" s="28">
        <v>0</v>
      </c>
      <c r="K42" s="28">
        <v>0</v>
      </c>
      <c r="L42" s="28">
        <v>0</v>
      </c>
      <c r="M42" s="36">
        <f t="shared" si="3"/>
        <v>0</v>
      </c>
      <c r="N42" s="36">
        <f t="shared" si="4"/>
        <v>0</v>
      </c>
      <c r="O42" s="28">
        <v>0</v>
      </c>
      <c r="P42" s="28">
        <v>0</v>
      </c>
      <c r="Q42" s="36">
        <f t="shared" si="5"/>
        <v>0</v>
      </c>
      <c r="R42" s="36">
        <f t="shared" si="6"/>
        <v>0</v>
      </c>
      <c r="S42" s="28">
        <v>525.1</v>
      </c>
      <c r="T42" s="28">
        <v>0</v>
      </c>
      <c r="U42" s="36">
        <f t="shared" si="7"/>
        <v>525.1</v>
      </c>
      <c r="V42" s="36">
        <f t="shared" si="8"/>
        <v>0</v>
      </c>
      <c r="W42" s="28">
        <v>30374.8</v>
      </c>
      <c r="X42" s="28">
        <v>31541.4</v>
      </c>
      <c r="Y42" s="36">
        <f t="shared" si="9"/>
        <v>29849.7</v>
      </c>
      <c r="Z42" s="36">
        <f t="shared" si="10"/>
        <v>31541.4</v>
      </c>
      <c r="AA42" s="28">
        <v>30374.8</v>
      </c>
      <c r="AB42" s="28">
        <v>31541.4</v>
      </c>
      <c r="AC42" s="36">
        <f t="shared" si="11"/>
        <v>0</v>
      </c>
      <c r="AD42" s="36">
        <f t="shared" si="12"/>
        <v>0</v>
      </c>
      <c r="AE42" s="28">
        <v>30374.8</v>
      </c>
      <c r="AF42" s="28">
        <v>31541.4</v>
      </c>
      <c r="AG42" s="37">
        <f t="shared" si="13"/>
        <v>3.840683724666507</v>
      </c>
      <c r="AH42" s="38">
        <f t="shared" si="14"/>
        <v>82.35625857459696</v>
      </c>
      <c r="AI42" s="38">
        <f t="shared" si="15"/>
        <v>51.28682926829269</v>
      </c>
      <c r="AJ42" s="28">
        <v>61500</v>
      </c>
    </row>
    <row r="43" spans="2:36" ht="13.5">
      <c r="B43" s="29" t="s">
        <v>64</v>
      </c>
      <c r="F43" s="27" t="s">
        <v>65</v>
      </c>
      <c r="G43" s="28">
        <v>148480.67</v>
      </c>
      <c r="H43" s="28">
        <v>168000</v>
      </c>
      <c r="I43" s="28">
        <v>0</v>
      </c>
      <c r="J43" s="28">
        <v>0</v>
      </c>
      <c r="K43" s="28">
        <v>0</v>
      </c>
      <c r="L43" s="28">
        <v>0</v>
      </c>
      <c r="M43" s="36">
        <f t="shared" si="3"/>
        <v>0</v>
      </c>
      <c r="N43" s="36">
        <f t="shared" si="4"/>
        <v>0</v>
      </c>
      <c r="O43" s="28">
        <v>0</v>
      </c>
      <c r="P43" s="28">
        <v>35.73</v>
      </c>
      <c r="Q43" s="36">
        <f t="shared" si="5"/>
        <v>0</v>
      </c>
      <c r="R43" s="36">
        <f t="shared" si="6"/>
        <v>35.73</v>
      </c>
      <c r="S43" s="28">
        <v>18552.95</v>
      </c>
      <c r="T43" s="28">
        <v>13915.17</v>
      </c>
      <c r="U43" s="36">
        <f t="shared" si="7"/>
        <v>18552.95</v>
      </c>
      <c r="V43" s="36">
        <f t="shared" si="8"/>
        <v>13879.44</v>
      </c>
      <c r="W43" s="28">
        <v>22727.91</v>
      </c>
      <c r="X43" s="28">
        <v>18713.71</v>
      </c>
      <c r="Y43" s="36">
        <f t="shared" si="9"/>
        <v>4174.959999999999</v>
      </c>
      <c r="Z43" s="36">
        <f t="shared" si="10"/>
        <v>4798.539999999999</v>
      </c>
      <c r="AA43" s="28">
        <v>25369.99</v>
      </c>
      <c r="AB43" s="28">
        <v>23955.31</v>
      </c>
      <c r="AC43" s="36">
        <f t="shared" si="11"/>
        <v>2642.0800000000017</v>
      </c>
      <c r="AD43" s="36">
        <f t="shared" si="12"/>
        <v>5241.600000000002</v>
      </c>
      <c r="AE43" s="28">
        <v>25369.99</v>
      </c>
      <c r="AF43" s="28">
        <v>23955.31</v>
      </c>
      <c r="AG43" s="37">
        <f t="shared" si="13"/>
        <v>-5.576194551121228</v>
      </c>
      <c r="AH43" s="38">
        <f t="shared" si="14"/>
        <v>17.086392457684894</v>
      </c>
      <c r="AI43" s="38">
        <f t="shared" si="15"/>
        <v>14.259113095238096</v>
      </c>
      <c r="AJ43" s="28">
        <v>159350</v>
      </c>
    </row>
    <row r="44" spans="2:36" ht="13.5">
      <c r="B44" s="29" t="s">
        <v>66</v>
      </c>
      <c r="F44" s="27" t="s">
        <v>67</v>
      </c>
      <c r="G44" s="28">
        <v>167583.27</v>
      </c>
      <c r="H44" s="28">
        <v>180000</v>
      </c>
      <c r="I44" s="28">
        <v>0</v>
      </c>
      <c r="J44" s="28">
        <v>0</v>
      </c>
      <c r="K44" s="28">
        <v>0</v>
      </c>
      <c r="L44" s="28">
        <v>0</v>
      </c>
      <c r="M44" s="36">
        <f t="shared" si="3"/>
        <v>0</v>
      </c>
      <c r="N44" s="36">
        <f t="shared" si="4"/>
        <v>0</v>
      </c>
      <c r="O44" s="28">
        <v>0</v>
      </c>
      <c r="P44" s="28">
        <v>0</v>
      </c>
      <c r="Q44" s="36">
        <f t="shared" si="5"/>
        <v>0</v>
      </c>
      <c r="R44" s="36">
        <f t="shared" si="6"/>
        <v>0</v>
      </c>
      <c r="S44" s="28">
        <v>5487</v>
      </c>
      <c r="T44" s="28">
        <v>7098.96</v>
      </c>
      <c r="U44" s="36">
        <f t="shared" si="7"/>
        <v>5487</v>
      </c>
      <c r="V44" s="36">
        <f t="shared" si="8"/>
        <v>7098.96</v>
      </c>
      <c r="W44" s="28">
        <v>9553.28</v>
      </c>
      <c r="X44" s="28">
        <v>49132.92</v>
      </c>
      <c r="Y44" s="36">
        <f t="shared" si="9"/>
        <v>4066.2800000000007</v>
      </c>
      <c r="Z44" s="36">
        <f t="shared" si="10"/>
        <v>42033.96</v>
      </c>
      <c r="AA44" s="28">
        <v>51586.2</v>
      </c>
      <c r="AB44" s="28">
        <v>57670.22</v>
      </c>
      <c r="AC44" s="36">
        <f t="shared" si="11"/>
        <v>42032.92</v>
      </c>
      <c r="AD44" s="36">
        <f t="shared" si="12"/>
        <v>8537.300000000003</v>
      </c>
      <c r="AE44" s="28">
        <v>51586.2</v>
      </c>
      <c r="AF44" s="28">
        <v>57670.22</v>
      </c>
      <c r="AG44" s="37">
        <f t="shared" si="13"/>
        <v>11.793890614156508</v>
      </c>
      <c r="AH44" s="38">
        <f t="shared" si="14"/>
        <v>30.782428341444824</v>
      </c>
      <c r="AI44" s="38">
        <f t="shared" si="15"/>
        <v>32.03901111111111</v>
      </c>
      <c r="AJ44" s="28">
        <v>179500</v>
      </c>
    </row>
    <row r="45" spans="2:36" ht="13.5">
      <c r="B45" s="29" t="s">
        <v>68</v>
      </c>
      <c r="F45" s="27" t="s">
        <v>69</v>
      </c>
      <c r="G45" s="28">
        <v>461083.97</v>
      </c>
      <c r="H45" s="28">
        <v>396000</v>
      </c>
      <c r="I45" s="28">
        <v>0</v>
      </c>
      <c r="J45" s="28">
        <v>0</v>
      </c>
      <c r="K45" s="28">
        <v>24400.11</v>
      </c>
      <c r="L45" s="28">
        <v>0</v>
      </c>
      <c r="M45" s="36">
        <f t="shared" si="3"/>
        <v>24400.11</v>
      </c>
      <c r="N45" s="36">
        <f t="shared" si="4"/>
        <v>0</v>
      </c>
      <c r="O45" s="28">
        <v>94085.84</v>
      </c>
      <c r="P45" s="28">
        <v>2600.78</v>
      </c>
      <c r="Q45" s="36">
        <f t="shared" si="5"/>
        <v>69685.73</v>
      </c>
      <c r="R45" s="36">
        <f t="shared" si="6"/>
        <v>2600.78</v>
      </c>
      <c r="S45" s="28">
        <v>94085.84</v>
      </c>
      <c r="T45" s="28">
        <v>18658.99</v>
      </c>
      <c r="U45" s="36">
        <f t="shared" si="7"/>
        <v>0</v>
      </c>
      <c r="V45" s="36">
        <f t="shared" si="8"/>
        <v>16058.210000000001</v>
      </c>
      <c r="W45" s="28">
        <v>172743.15</v>
      </c>
      <c r="X45" s="28">
        <v>32464.11</v>
      </c>
      <c r="Y45" s="36">
        <f t="shared" si="9"/>
        <v>78657.31</v>
      </c>
      <c r="Z45" s="36">
        <f t="shared" si="10"/>
        <v>13805.119999999999</v>
      </c>
      <c r="AA45" s="28">
        <v>185340.52</v>
      </c>
      <c r="AB45" s="28">
        <v>74555.1</v>
      </c>
      <c r="AC45" s="36">
        <f t="shared" si="11"/>
        <v>12597.369999999995</v>
      </c>
      <c r="AD45" s="36">
        <f t="shared" si="12"/>
        <v>42090.990000000005</v>
      </c>
      <c r="AE45" s="28">
        <v>185340.52</v>
      </c>
      <c r="AF45" s="28">
        <v>74555.1</v>
      </c>
      <c r="AG45" s="37">
        <f t="shared" si="13"/>
        <v>-59.77398790075694</v>
      </c>
      <c r="AH45" s="38">
        <f t="shared" si="14"/>
        <v>40.1966956257447</v>
      </c>
      <c r="AI45" s="38">
        <f t="shared" si="15"/>
        <v>18.827045454545456</v>
      </c>
      <c r="AJ45" s="28">
        <v>274500</v>
      </c>
    </row>
    <row r="46" spans="2:36" ht="13.5">
      <c r="B46" s="29" t="s">
        <v>70</v>
      </c>
      <c r="F46" s="25" t="s">
        <v>71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f t="shared" si="3"/>
        <v>0</v>
      </c>
      <c r="N46" s="26">
        <f t="shared" si="4"/>
        <v>0</v>
      </c>
      <c r="O46" s="26">
        <v>0</v>
      </c>
      <c r="P46" s="26">
        <v>0</v>
      </c>
      <c r="Q46" s="26">
        <f t="shared" si="5"/>
        <v>0</v>
      </c>
      <c r="R46" s="26">
        <f t="shared" si="6"/>
        <v>0</v>
      </c>
      <c r="S46" s="26">
        <v>0</v>
      </c>
      <c r="T46" s="26">
        <v>0</v>
      </c>
      <c r="U46" s="26">
        <f t="shared" si="7"/>
        <v>0</v>
      </c>
      <c r="V46" s="26">
        <f t="shared" si="8"/>
        <v>0</v>
      </c>
      <c r="W46" s="26">
        <v>0</v>
      </c>
      <c r="X46" s="26">
        <v>0</v>
      </c>
      <c r="Y46" s="26">
        <f t="shared" si="9"/>
        <v>0</v>
      </c>
      <c r="Z46" s="26">
        <f t="shared" si="10"/>
        <v>0</v>
      </c>
      <c r="AA46" s="26">
        <v>0</v>
      </c>
      <c r="AB46" s="26">
        <v>0</v>
      </c>
      <c r="AC46" s="26">
        <f t="shared" si="11"/>
        <v>0</v>
      </c>
      <c r="AD46" s="26">
        <f t="shared" si="12"/>
        <v>0</v>
      </c>
      <c r="AE46" s="26">
        <v>0</v>
      </c>
      <c r="AF46" s="26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26">
        <v>0</v>
      </c>
    </row>
    <row r="47" spans="2:36" ht="13.5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6">
        <f t="shared" si="3"/>
        <v>0</v>
      </c>
      <c r="N47" s="36">
        <f t="shared" si="4"/>
        <v>0</v>
      </c>
      <c r="O47" s="28">
        <v>0</v>
      </c>
      <c r="P47" s="28">
        <v>0</v>
      </c>
      <c r="Q47" s="36">
        <f t="shared" si="5"/>
        <v>0</v>
      </c>
      <c r="R47" s="36">
        <f t="shared" si="6"/>
        <v>0</v>
      </c>
      <c r="S47" s="28">
        <v>0</v>
      </c>
      <c r="T47" s="28">
        <v>0</v>
      </c>
      <c r="U47" s="36">
        <f t="shared" si="7"/>
        <v>0</v>
      </c>
      <c r="V47" s="36">
        <f t="shared" si="8"/>
        <v>0</v>
      </c>
      <c r="W47" s="28">
        <v>0</v>
      </c>
      <c r="X47" s="28">
        <v>0</v>
      </c>
      <c r="Y47" s="36">
        <f t="shared" si="9"/>
        <v>0</v>
      </c>
      <c r="Z47" s="36">
        <f t="shared" si="10"/>
        <v>0</v>
      </c>
      <c r="AA47" s="28">
        <v>0</v>
      </c>
      <c r="AB47" s="28">
        <v>0</v>
      </c>
      <c r="AC47" s="36">
        <f t="shared" si="11"/>
        <v>0</v>
      </c>
      <c r="AD47" s="36">
        <f t="shared" si="12"/>
        <v>0</v>
      </c>
      <c r="AE47" s="28">
        <v>0</v>
      </c>
      <c r="AF47" s="28">
        <v>0</v>
      </c>
      <c r="AG47" s="37">
        <f t="shared" si="13"/>
        <v>0</v>
      </c>
      <c r="AH47" s="38">
        <f t="shared" si="14"/>
        <v>0</v>
      </c>
      <c r="AI47" s="38">
        <f t="shared" si="15"/>
        <v>0</v>
      </c>
      <c r="AJ47" s="28">
        <v>0</v>
      </c>
    </row>
    <row r="48" spans="2:36" ht="13.5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6">
        <f t="shared" si="3"/>
        <v>0</v>
      </c>
      <c r="N48" s="36">
        <f t="shared" si="4"/>
        <v>0</v>
      </c>
      <c r="O48" s="28">
        <v>0</v>
      </c>
      <c r="P48" s="28">
        <v>0</v>
      </c>
      <c r="Q48" s="36">
        <f t="shared" si="5"/>
        <v>0</v>
      </c>
      <c r="R48" s="36">
        <f t="shared" si="6"/>
        <v>0</v>
      </c>
      <c r="S48" s="28">
        <v>0</v>
      </c>
      <c r="T48" s="28">
        <v>0</v>
      </c>
      <c r="U48" s="36">
        <f t="shared" si="7"/>
        <v>0</v>
      </c>
      <c r="V48" s="36">
        <f t="shared" si="8"/>
        <v>0</v>
      </c>
      <c r="W48" s="28">
        <v>0</v>
      </c>
      <c r="X48" s="28">
        <v>0</v>
      </c>
      <c r="Y48" s="36">
        <f t="shared" si="9"/>
        <v>0</v>
      </c>
      <c r="Z48" s="36">
        <f t="shared" si="10"/>
        <v>0</v>
      </c>
      <c r="AA48" s="28">
        <v>0</v>
      </c>
      <c r="AB48" s="28">
        <v>0</v>
      </c>
      <c r="AC48" s="36">
        <f t="shared" si="11"/>
        <v>0</v>
      </c>
      <c r="AD48" s="36">
        <f t="shared" si="12"/>
        <v>0</v>
      </c>
      <c r="AE48" s="28">
        <v>0</v>
      </c>
      <c r="AF48" s="28">
        <v>0</v>
      </c>
      <c r="AG48" s="37">
        <f t="shared" si="13"/>
        <v>0</v>
      </c>
      <c r="AH48" s="38">
        <f t="shared" si="14"/>
        <v>0</v>
      </c>
      <c r="AI48" s="38">
        <f t="shared" si="15"/>
        <v>0</v>
      </c>
      <c r="AJ48" s="28">
        <v>0</v>
      </c>
    </row>
    <row r="49" spans="2:36" ht="13.5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6">
        <f t="shared" si="3"/>
        <v>0</v>
      </c>
      <c r="N49" s="36">
        <f t="shared" si="4"/>
        <v>0</v>
      </c>
      <c r="O49" s="28">
        <v>0</v>
      </c>
      <c r="P49" s="28">
        <v>0</v>
      </c>
      <c r="Q49" s="36">
        <f t="shared" si="5"/>
        <v>0</v>
      </c>
      <c r="R49" s="36">
        <f t="shared" si="6"/>
        <v>0</v>
      </c>
      <c r="S49" s="28">
        <v>0</v>
      </c>
      <c r="T49" s="28">
        <v>0</v>
      </c>
      <c r="U49" s="36">
        <f t="shared" si="7"/>
        <v>0</v>
      </c>
      <c r="V49" s="36">
        <f t="shared" si="8"/>
        <v>0</v>
      </c>
      <c r="W49" s="28">
        <v>0</v>
      </c>
      <c r="X49" s="28">
        <v>0</v>
      </c>
      <c r="Y49" s="36">
        <f t="shared" si="9"/>
        <v>0</v>
      </c>
      <c r="Z49" s="36">
        <f t="shared" si="10"/>
        <v>0</v>
      </c>
      <c r="AA49" s="28">
        <v>0</v>
      </c>
      <c r="AB49" s="28">
        <v>0</v>
      </c>
      <c r="AC49" s="36">
        <f t="shared" si="11"/>
        <v>0</v>
      </c>
      <c r="AD49" s="36">
        <f t="shared" si="12"/>
        <v>0</v>
      </c>
      <c r="AE49" s="28">
        <v>0</v>
      </c>
      <c r="AF49" s="28">
        <v>0</v>
      </c>
      <c r="AG49" s="37">
        <f t="shared" si="13"/>
        <v>0</v>
      </c>
      <c r="AH49" s="38">
        <f t="shared" si="14"/>
        <v>0</v>
      </c>
      <c r="AI49" s="38">
        <f t="shared" si="15"/>
        <v>0</v>
      </c>
      <c r="AJ49" s="28">
        <v>0</v>
      </c>
    </row>
    <row r="50" spans="2:36" ht="13.5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6">
        <f t="shared" si="3"/>
        <v>0</v>
      </c>
      <c r="N50" s="36">
        <f t="shared" si="4"/>
        <v>0</v>
      </c>
      <c r="O50" s="28">
        <v>0</v>
      </c>
      <c r="P50" s="28">
        <v>0</v>
      </c>
      <c r="Q50" s="36">
        <f t="shared" si="5"/>
        <v>0</v>
      </c>
      <c r="R50" s="36">
        <f t="shared" si="6"/>
        <v>0</v>
      </c>
      <c r="S50" s="28">
        <v>0</v>
      </c>
      <c r="T50" s="28">
        <v>0</v>
      </c>
      <c r="U50" s="36">
        <f t="shared" si="7"/>
        <v>0</v>
      </c>
      <c r="V50" s="36">
        <f t="shared" si="8"/>
        <v>0</v>
      </c>
      <c r="W50" s="28">
        <v>0</v>
      </c>
      <c r="X50" s="28">
        <v>0</v>
      </c>
      <c r="Y50" s="36">
        <f t="shared" si="9"/>
        <v>0</v>
      </c>
      <c r="Z50" s="36">
        <f t="shared" si="10"/>
        <v>0</v>
      </c>
      <c r="AA50" s="28">
        <v>0</v>
      </c>
      <c r="AB50" s="28">
        <v>0</v>
      </c>
      <c r="AC50" s="36">
        <f t="shared" si="11"/>
        <v>0</v>
      </c>
      <c r="AD50" s="36">
        <f t="shared" si="12"/>
        <v>0</v>
      </c>
      <c r="AE50" s="28">
        <v>0</v>
      </c>
      <c r="AF50" s="28">
        <v>0</v>
      </c>
      <c r="AG50" s="37">
        <f t="shared" si="13"/>
        <v>0</v>
      </c>
      <c r="AH50" s="38">
        <f t="shared" si="14"/>
        <v>0</v>
      </c>
      <c r="AI50" s="38">
        <f t="shared" si="15"/>
        <v>0</v>
      </c>
      <c r="AJ50" s="28">
        <v>0</v>
      </c>
    </row>
    <row r="51" spans="2:36" ht="13.5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6">
        <f t="shared" si="3"/>
        <v>0</v>
      </c>
      <c r="N51" s="36">
        <f t="shared" si="4"/>
        <v>0</v>
      </c>
      <c r="O51" s="28">
        <v>0</v>
      </c>
      <c r="P51" s="28">
        <v>0</v>
      </c>
      <c r="Q51" s="36">
        <f t="shared" si="5"/>
        <v>0</v>
      </c>
      <c r="R51" s="36">
        <f t="shared" si="6"/>
        <v>0</v>
      </c>
      <c r="S51" s="28">
        <v>0</v>
      </c>
      <c r="T51" s="28">
        <v>0</v>
      </c>
      <c r="U51" s="36">
        <f t="shared" si="7"/>
        <v>0</v>
      </c>
      <c r="V51" s="36">
        <f t="shared" si="8"/>
        <v>0</v>
      </c>
      <c r="W51" s="28">
        <v>0</v>
      </c>
      <c r="X51" s="28">
        <v>0</v>
      </c>
      <c r="Y51" s="36">
        <f t="shared" si="9"/>
        <v>0</v>
      </c>
      <c r="Z51" s="36">
        <f t="shared" si="10"/>
        <v>0</v>
      </c>
      <c r="AA51" s="28">
        <v>0</v>
      </c>
      <c r="AB51" s="28">
        <v>0</v>
      </c>
      <c r="AC51" s="36">
        <f t="shared" si="11"/>
        <v>0</v>
      </c>
      <c r="AD51" s="36">
        <f t="shared" si="12"/>
        <v>0</v>
      </c>
      <c r="AE51" s="28">
        <v>0</v>
      </c>
      <c r="AF51" s="28">
        <v>0</v>
      </c>
      <c r="AG51" s="37">
        <f t="shared" si="13"/>
        <v>0</v>
      </c>
      <c r="AH51" s="38">
        <f t="shared" si="14"/>
        <v>0</v>
      </c>
      <c r="AI51" s="38">
        <f t="shared" si="15"/>
        <v>0</v>
      </c>
      <c r="AJ51" s="28">
        <v>0</v>
      </c>
    </row>
    <row r="52" spans="2:36" ht="13.5">
      <c r="B52" s="29" t="s">
        <v>82</v>
      </c>
      <c r="F52" s="25" t="s">
        <v>83</v>
      </c>
      <c r="G52" s="26">
        <v>479912.28</v>
      </c>
      <c r="H52" s="26">
        <v>161000</v>
      </c>
      <c r="I52" s="26">
        <v>0</v>
      </c>
      <c r="J52" s="26">
        <v>0</v>
      </c>
      <c r="K52" s="26">
        <v>0</v>
      </c>
      <c r="L52" s="26">
        <v>0</v>
      </c>
      <c r="M52" s="26">
        <f t="shared" si="3"/>
        <v>0</v>
      </c>
      <c r="N52" s="26">
        <f t="shared" si="4"/>
        <v>0</v>
      </c>
      <c r="O52" s="26">
        <v>0</v>
      </c>
      <c r="P52" s="26">
        <v>0</v>
      </c>
      <c r="Q52" s="26">
        <f t="shared" si="5"/>
        <v>0</v>
      </c>
      <c r="R52" s="26">
        <f t="shared" si="6"/>
        <v>0</v>
      </c>
      <c r="S52" s="26">
        <v>0</v>
      </c>
      <c r="T52" s="26">
        <v>11230.47</v>
      </c>
      <c r="U52" s="26">
        <f t="shared" si="7"/>
        <v>0</v>
      </c>
      <c r="V52" s="26">
        <f t="shared" si="8"/>
        <v>11230.47</v>
      </c>
      <c r="W52" s="26">
        <v>20000</v>
      </c>
      <c r="X52" s="26">
        <v>11230.47</v>
      </c>
      <c r="Y52" s="26">
        <f t="shared" si="9"/>
        <v>20000</v>
      </c>
      <c r="Z52" s="26">
        <f t="shared" si="10"/>
        <v>0</v>
      </c>
      <c r="AA52" s="26">
        <v>20000</v>
      </c>
      <c r="AB52" s="26">
        <v>11230.47</v>
      </c>
      <c r="AC52" s="26">
        <f t="shared" si="11"/>
        <v>0</v>
      </c>
      <c r="AD52" s="26">
        <f t="shared" si="12"/>
        <v>0</v>
      </c>
      <c r="AE52" s="26">
        <v>20000</v>
      </c>
      <c r="AF52" s="26">
        <v>11230.47</v>
      </c>
      <c r="AG52" s="1">
        <f t="shared" si="13"/>
        <v>-43.84765</v>
      </c>
      <c r="AH52" s="2">
        <f t="shared" si="14"/>
        <v>4.167428264181946</v>
      </c>
      <c r="AI52" s="2">
        <f t="shared" si="15"/>
        <v>6.975447204968943</v>
      </c>
      <c r="AJ52" s="26">
        <v>661000</v>
      </c>
    </row>
    <row r="53" spans="2:36" ht="13.5">
      <c r="B53" s="29" t="s">
        <v>84</v>
      </c>
      <c r="F53" s="27" t="s">
        <v>85</v>
      </c>
      <c r="G53" s="28">
        <v>424000</v>
      </c>
      <c r="H53" s="28">
        <v>61000</v>
      </c>
      <c r="I53" s="28">
        <v>0</v>
      </c>
      <c r="J53" s="28">
        <v>0</v>
      </c>
      <c r="K53" s="28">
        <v>0</v>
      </c>
      <c r="L53" s="28">
        <v>0</v>
      </c>
      <c r="M53" s="36">
        <f t="shared" si="3"/>
        <v>0</v>
      </c>
      <c r="N53" s="36">
        <f t="shared" si="4"/>
        <v>0</v>
      </c>
      <c r="O53" s="28">
        <v>0</v>
      </c>
      <c r="P53" s="28">
        <v>0</v>
      </c>
      <c r="Q53" s="36">
        <f t="shared" si="5"/>
        <v>0</v>
      </c>
      <c r="R53" s="36">
        <f t="shared" si="6"/>
        <v>0</v>
      </c>
      <c r="S53" s="28">
        <v>0</v>
      </c>
      <c r="T53" s="28">
        <v>11230.47</v>
      </c>
      <c r="U53" s="36">
        <f t="shared" si="7"/>
        <v>0</v>
      </c>
      <c r="V53" s="36">
        <f t="shared" si="8"/>
        <v>11230.47</v>
      </c>
      <c r="W53" s="28">
        <v>20000</v>
      </c>
      <c r="X53" s="28">
        <v>11230.47</v>
      </c>
      <c r="Y53" s="36">
        <f t="shared" si="9"/>
        <v>20000</v>
      </c>
      <c r="Z53" s="36">
        <f t="shared" si="10"/>
        <v>0</v>
      </c>
      <c r="AA53" s="28">
        <v>20000</v>
      </c>
      <c r="AB53" s="28">
        <v>11230.47</v>
      </c>
      <c r="AC53" s="36">
        <f t="shared" si="11"/>
        <v>0</v>
      </c>
      <c r="AD53" s="36">
        <f t="shared" si="12"/>
        <v>0</v>
      </c>
      <c r="AE53" s="28">
        <v>20000</v>
      </c>
      <c r="AF53" s="28">
        <v>11230.47</v>
      </c>
      <c r="AG53" s="37">
        <f t="shared" si="13"/>
        <v>-43.84765</v>
      </c>
      <c r="AH53" s="38">
        <f t="shared" si="14"/>
        <v>4.716981132075472</v>
      </c>
      <c r="AI53" s="38">
        <f t="shared" si="15"/>
        <v>18.410606557377047</v>
      </c>
      <c r="AJ53" s="28">
        <v>561000</v>
      </c>
    </row>
    <row r="54" spans="2:36" ht="13.5">
      <c r="B54" s="29" t="s">
        <v>86</v>
      </c>
      <c r="F54" s="27" t="s">
        <v>87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6">
        <f t="shared" si="3"/>
        <v>0</v>
      </c>
      <c r="N54" s="36">
        <f t="shared" si="4"/>
        <v>0</v>
      </c>
      <c r="O54" s="28">
        <v>0</v>
      </c>
      <c r="P54" s="28">
        <v>0</v>
      </c>
      <c r="Q54" s="36">
        <f t="shared" si="5"/>
        <v>0</v>
      </c>
      <c r="R54" s="36">
        <f t="shared" si="6"/>
        <v>0</v>
      </c>
      <c r="S54" s="28">
        <v>0</v>
      </c>
      <c r="T54" s="28">
        <v>0</v>
      </c>
      <c r="U54" s="36">
        <f t="shared" si="7"/>
        <v>0</v>
      </c>
      <c r="V54" s="36">
        <f t="shared" si="8"/>
        <v>0</v>
      </c>
      <c r="W54" s="28">
        <v>0</v>
      </c>
      <c r="X54" s="28">
        <v>0</v>
      </c>
      <c r="Y54" s="36">
        <f t="shared" si="9"/>
        <v>0</v>
      </c>
      <c r="Z54" s="36">
        <f t="shared" si="10"/>
        <v>0</v>
      </c>
      <c r="AA54" s="28">
        <v>0</v>
      </c>
      <c r="AB54" s="28">
        <v>0</v>
      </c>
      <c r="AC54" s="36">
        <f t="shared" si="11"/>
        <v>0</v>
      </c>
      <c r="AD54" s="36">
        <f t="shared" si="12"/>
        <v>0</v>
      </c>
      <c r="AE54" s="28">
        <v>0</v>
      </c>
      <c r="AF54" s="28">
        <v>0</v>
      </c>
      <c r="AG54" s="37">
        <f t="shared" si="13"/>
        <v>0</v>
      </c>
      <c r="AH54" s="38">
        <f t="shared" si="14"/>
        <v>0</v>
      </c>
      <c r="AI54" s="38">
        <f t="shared" si="15"/>
        <v>0</v>
      </c>
      <c r="AJ54" s="28">
        <v>0</v>
      </c>
    </row>
    <row r="55" spans="2:36" ht="13.5">
      <c r="B55" s="29" t="s">
        <v>88</v>
      </c>
      <c r="F55" s="27" t="s">
        <v>89</v>
      </c>
      <c r="G55" s="28">
        <v>55912.28</v>
      </c>
      <c r="H55" s="28">
        <v>100000</v>
      </c>
      <c r="I55" s="28">
        <v>0</v>
      </c>
      <c r="J55" s="28">
        <v>0</v>
      </c>
      <c r="K55" s="28">
        <v>0</v>
      </c>
      <c r="L55" s="28">
        <v>0</v>
      </c>
      <c r="M55" s="36">
        <f t="shared" si="3"/>
        <v>0</v>
      </c>
      <c r="N55" s="36">
        <f t="shared" si="4"/>
        <v>0</v>
      </c>
      <c r="O55" s="28">
        <v>0</v>
      </c>
      <c r="P55" s="28">
        <v>0</v>
      </c>
      <c r="Q55" s="36">
        <f t="shared" si="5"/>
        <v>0</v>
      </c>
      <c r="R55" s="36">
        <f t="shared" si="6"/>
        <v>0</v>
      </c>
      <c r="S55" s="28">
        <v>0</v>
      </c>
      <c r="T55" s="28">
        <v>0</v>
      </c>
      <c r="U55" s="36">
        <f t="shared" si="7"/>
        <v>0</v>
      </c>
      <c r="V55" s="36">
        <f t="shared" si="8"/>
        <v>0</v>
      </c>
      <c r="W55" s="28">
        <v>0</v>
      </c>
      <c r="X55" s="28">
        <v>0</v>
      </c>
      <c r="Y55" s="36">
        <f t="shared" si="9"/>
        <v>0</v>
      </c>
      <c r="Z55" s="36">
        <f t="shared" si="10"/>
        <v>0</v>
      </c>
      <c r="AA55" s="28">
        <v>0</v>
      </c>
      <c r="AB55" s="28">
        <v>0</v>
      </c>
      <c r="AC55" s="36">
        <f t="shared" si="11"/>
        <v>0</v>
      </c>
      <c r="AD55" s="36">
        <f t="shared" si="12"/>
        <v>0</v>
      </c>
      <c r="AE55" s="28">
        <v>0</v>
      </c>
      <c r="AF55" s="28">
        <v>0</v>
      </c>
      <c r="AG55" s="37">
        <f t="shared" si="13"/>
        <v>0</v>
      </c>
      <c r="AH55" s="38">
        <f t="shared" si="14"/>
        <v>0</v>
      </c>
      <c r="AI55" s="38">
        <f t="shared" si="15"/>
        <v>0</v>
      </c>
      <c r="AJ55" s="28">
        <v>100000</v>
      </c>
    </row>
    <row r="56" spans="2:36" ht="13.5">
      <c r="B56" s="29" t="s">
        <v>90</v>
      </c>
      <c r="F56" s="27" t="s">
        <v>91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36">
        <f aca="true" t="shared" si="16" ref="M56:M76">K56-I56</f>
        <v>0</v>
      </c>
      <c r="N56" s="36">
        <f aca="true" t="shared" si="17" ref="N56:N76">L56-J56</f>
        <v>0</v>
      </c>
      <c r="O56" s="28">
        <v>0</v>
      </c>
      <c r="P56" s="28">
        <v>0</v>
      </c>
      <c r="Q56" s="36">
        <f aca="true" t="shared" si="18" ref="Q56:Q76">O56-K56</f>
        <v>0</v>
      </c>
      <c r="R56" s="36">
        <f aca="true" t="shared" si="19" ref="R56:R76">P56-L56</f>
        <v>0</v>
      </c>
      <c r="S56" s="28">
        <v>0</v>
      </c>
      <c r="T56" s="28">
        <v>0</v>
      </c>
      <c r="U56" s="36">
        <f aca="true" t="shared" si="20" ref="U56:U76">S56-O56</f>
        <v>0</v>
      </c>
      <c r="V56" s="36">
        <f aca="true" t="shared" si="21" ref="V56:V76">T56-P56</f>
        <v>0</v>
      </c>
      <c r="W56" s="28">
        <v>0</v>
      </c>
      <c r="X56" s="28">
        <v>0</v>
      </c>
      <c r="Y56" s="36">
        <f aca="true" t="shared" si="22" ref="Y56:Y76">W56-S56</f>
        <v>0</v>
      </c>
      <c r="Z56" s="36">
        <f aca="true" t="shared" si="23" ref="Z56:Z76">X56-T56</f>
        <v>0</v>
      </c>
      <c r="AA56" s="28">
        <v>0</v>
      </c>
      <c r="AB56" s="28">
        <v>0</v>
      </c>
      <c r="AC56" s="36">
        <f aca="true" t="shared" si="24" ref="AC56:AC76">AA56-W56</f>
        <v>0</v>
      </c>
      <c r="AD56" s="36">
        <f aca="true" t="shared" si="25" ref="AD56:AD76">AB56-X56</f>
        <v>0</v>
      </c>
      <c r="AE56" s="28">
        <v>0</v>
      </c>
      <c r="AF56" s="28">
        <v>0</v>
      </c>
      <c r="AG56" s="37">
        <f aca="true" t="shared" si="26" ref="AG56:AG76">IF(AF56=0,0,IF(AE56=0,0,(AF56-AE56)/AE56*100))</f>
        <v>0</v>
      </c>
      <c r="AH56" s="38">
        <f aca="true" t="shared" si="27" ref="AH56:AH76">IF(AE56=0,0,IF(G56=0,0,AE56/G56*100))</f>
        <v>0</v>
      </c>
      <c r="AI56" s="38">
        <f aca="true" t="shared" si="28" ref="AI56:AI76">IF(AF56=0,0,IF(H56=0,0,AF56/H56*100))</f>
        <v>0</v>
      </c>
      <c r="AJ56" s="28">
        <v>0</v>
      </c>
    </row>
    <row r="57" spans="2:36" ht="13.5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6">
        <f t="shared" si="16"/>
        <v>0</v>
      </c>
      <c r="N57" s="36">
        <f t="shared" si="17"/>
        <v>0</v>
      </c>
      <c r="O57" s="28">
        <v>0</v>
      </c>
      <c r="P57" s="28">
        <v>0</v>
      </c>
      <c r="Q57" s="36">
        <f t="shared" si="18"/>
        <v>0</v>
      </c>
      <c r="R57" s="36">
        <f t="shared" si="19"/>
        <v>0</v>
      </c>
      <c r="S57" s="28">
        <v>0</v>
      </c>
      <c r="T57" s="28">
        <v>0</v>
      </c>
      <c r="U57" s="36">
        <f t="shared" si="20"/>
        <v>0</v>
      </c>
      <c r="V57" s="36">
        <f t="shared" si="21"/>
        <v>0</v>
      </c>
      <c r="W57" s="28">
        <v>0</v>
      </c>
      <c r="X57" s="28">
        <v>0</v>
      </c>
      <c r="Y57" s="36">
        <f t="shared" si="22"/>
        <v>0</v>
      </c>
      <c r="Z57" s="36">
        <f t="shared" si="23"/>
        <v>0</v>
      </c>
      <c r="AA57" s="28">
        <v>0</v>
      </c>
      <c r="AB57" s="28">
        <v>0</v>
      </c>
      <c r="AC57" s="36">
        <f t="shared" si="24"/>
        <v>0</v>
      </c>
      <c r="AD57" s="36">
        <f t="shared" si="25"/>
        <v>0</v>
      </c>
      <c r="AE57" s="28">
        <v>0</v>
      </c>
      <c r="AF57" s="28">
        <v>0</v>
      </c>
      <c r="AG57" s="37">
        <f t="shared" si="26"/>
        <v>0</v>
      </c>
      <c r="AH57" s="38">
        <f t="shared" si="27"/>
        <v>0</v>
      </c>
      <c r="AI57" s="38">
        <f t="shared" si="28"/>
        <v>0</v>
      </c>
      <c r="AJ57" s="28">
        <v>0</v>
      </c>
    </row>
    <row r="58" spans="2:36" ht="13.5">
      <c r="B58" s="29" t="s">
        <v>94</v>
      </c>
      <c r="F58" s="27" t="s">
        <v>95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36">
        <f t="shared" si="16"/>
        <v>0</v>
      </c>
      <c r="N58" s="36">
        <f t="shared" si="17"/>
        <v>0</v>
      </c>
      <c r="O58" s="28">
        <v>0</v>
      </c>
      <c r="P58" s="28">
        <v>0</v>
      </c>
      <c r="Q58" s="36">
        <f t="shared" si="18"/>
        <v>0</v>
      </c>
      <c r="R58" s="36">
        <f t="shared" si="19"/>
        <v>0</v>
      </c>
      <c r="S58" s="28">
        <v>0</v>
      </c>
      <c r="T58" s="28">
        <v>0</v>
      </c>
      <c r="U58" s="36">
        <f t="shared" si="20"/>
        <v>0</v>
      </c>
      <c r="V58" s="36">
        <f t="shared" si="21"/>
        <v>0</v>
      </c>
      <c r="W58" s="28">
        <v>0</v>
      </c>
      <c r="X58" s="28">
        <v>0</v>
      </c>
      <c r="Y58" s="36">
        <f t="shared" si="22"/>
        <v>0</v>
      </c>
      <c r="Z58" s="36">
        <f t="shared" si="23"/>
        <v>0</v>
      </c>
      <c r="AA58" s="28">
        <v>0</v>
      </c>
      <c r="AB58" s="28">
        <v>0</v>
      </c>
      <c r="AC58" s="36">
        <f t="shared" si="24"/>
        <v>0</v>
      </c>
      <c r="AD58" s="36">
        <f t="shared" si="25"/>
        <v>0</v>
      </c>
      <c r="AE58" s="28">
        <v>0</v>
      </c>
      <c r="AF58" s="28">
        <v>0</v>
      </c>
      <c r="AG58" s="37">
        <f t="shared" si="26"/>
        <v>0</v>
      </c>
      <c r="AH58" s="38">
        <f t="shared" si="27"/>
        <v>0</v>
      </c>
      <c r="AI58" s="38">
        <f t="shared" si="28"/>
        <v>0</v>
      </c>
      <c r="AJ58" s="28">
        <v>0</v>
      </c>
    </row>
    <row r="59" spans="2:36" ht="13.5">
      <c r="B59" s="29" t="s">
        <v>96</v>
      </c>
      <c r="F59" s="27" t="s">
        <v>97</v>
      </c>
      <c r="G59" s="28">
        <v>0</v>
      </c>
      <c r="H59" s="28">
        <v>0</v>
      </c>
      <c r="I59" s="30">
        <v>0</v>
      </c>
      <c r="J59" s="28">
        <v>0</v>
      </c>
      <c r="K59" s="31">
        <v>0</v>
      </c>
      <c r="L59" s="31">
        <v>0</v>
      </c>
      <c r="M59" s="36">
        <f t="shared" si="16"/>
        <v>0</v>
      </c>
      <c r="N59" s="36">
        <f t="shared" si="17"/>
        <v>0</v>
      </c>
      <c r="O59" s="31">
        <v>0</v>
      </c>
      <c r="P59" s="31">
        <v>0</v>
      </c>
      <c r="Q59" s="36">
        <f t="shared" si="18"/>
        <v>0</v>
      </c>
      <c r="R59" s="36">
        <f t="shared" si="19"/>
        <v>0</v>
      </c>
      <c r="S59" s="31">
        <v>0</v>
      </c>
      <c r="T59" s="31">
        <v>0</v>
      </c>
      <c r="U59" s="36">
        <f t="shared" si="20"/>
        <v>0</v>
      </c>
      <c r="V59" s="36">
        <f t="shared" si="21"/>
        <v>0</v>
      </c>
      <c r="W59" s="31">
        <v>0</v>
      </c>
      <c r="X59" s="31">
        <v>0</v>
      </c>
      <c r="Y59" s="36">
        <f t="shared" si="22"/>
        <v>0</v>
      </c>
      <c r="Z59" s="36">
        <f t="shared" si="23"/>
        <v>0</v>
      </c>
      <c r="AA59" s="31">
        <v>0</v>
      </c>
      <c r="AB59" s="31">
        <v>0</v>
      </c>
      <c r="AC59" s="36">
        <f t="shared" si="24"/>
        <v>0</v>
      </c>
      <c r="AD59" s="36">
        <f t="shared" si="25"/>
        <v>0</v>
      </c>
      <c r="AE59" s="30">
        <v>0</v>
      </c>
      <c r="AF59" s="28">
        <v>0</v>
      </c>
      <c r="AG59" s="37">
        <f t="shared" si="26"/>
        <v>0</v>
      </c>
      <c r="AH59" s="38">
        <f t="shared" si="27"/>
        <v>0</v>
      </c>
      <c r="AI59" s="38">
        <f t="shared" si="28"/>
        <v>0</v>
      </c>
      <c r="AJ59" s="30">
        <v>0</v>
      </c>
    </row>
    <row r="60" spans="2:36" ht="13.5">
      <c r="B60" s="29" t="s">
        <v>98</v>
      </c>
      <c r="F60" s="25" t="s">
        <v>99</v>
      </c>
      <c r="G60" s="26">
        <v>12119250.24</v>
      </c>
      <c r="H60" s="26">
        <v>13630000</v>
      </c>
      <c r="I60" s="26">
        <v>0</v>
      </c>
      <c r="J60" s="26">
        <v>0</v>
      </c>
      <c r="K60" s="26">
        <v>0</v>
      </c>
      <c r="L60" s="26">
        <v>0</v>
      </c>
      <c r="M60" s="26">
        <f t="shared" si="16"/>
        <v>0</v>
      </c>
      <c r="N60" s="26">
        <f t="shared" si="17"/>
        <v>0</v>
      </c>
      <c r="O60" s="26">
        <v>1110219.67</v>
      </c>
      <c r="P60" s="26">
        <v>1824529.54</v>
      </c>
      <c r="Q60" s="26">
        <f t="shared" si="18"/>
        <v>1110219.67</v>
      </c>
      <c r="R60" s="26">
        <f t="shared" si="19"/>
        <v>1824529.54</v>
      </c>
      <c r="S60" s="26">
        <v>1580559.85</v>
      </c>
      <c r="T60" s="26">
        <v>4467799.51</v>
      </c>
      <c r="U60" s="26">
        <f t="shared" si="20"/>
        <v>470340.18000000017</v>
      </c>
      <c r="V60" s="26">
        <f t="shared" si="21"/>
        <v>2643269.9699999997</v>
      </c>
      <c r="W60" s="26">
        <v>3232712.01</v>
      </c>
      <c r="X60" s="26">
        <v>4965167.89</v>
      </c>
      <c r="Y60" s="26">
        <f t="shared" si="22"/>
        <v>1652152.1599999997</v>
      </c>
      <c r="Z60" s="26">
        <f t="shared" si="23"/>
        <v>497368.3799999999</v>
      </c>
      <c r="AA60" s="26">
        <v>3997303.42</v>
      </c>
      <c r="AB60" s="26">
        <v>5058282.18</v>
      </c>
      <c r="AC60" s="26">
        <f t="shared" si="24"/>
        <v>764591.4100000001</v>
      </c>
      <c r="AD60" s="26">
        <f t="shared" si="25"/>
        <v>93114.29000000004</v>
      </c>
      <c r="AE60" s="26">
        <v>3997303.42</v>
      </c>
      <c r="AF60" s="26">
        <v>5058282.18</v>
      </c>
      <c r="AG60" s="1">
        <f t="shared" si="26"/>
        <v>26.54236240090075</v>
      </c>
      <c r="AH60" s="2">
        <f t="shared" si="27"/>
        <v>32.9830916999037</v>
      </c>
      <c r="AI60" s="2">
        <f t="shared" si="28"/>
        <v>37.111387967718265</v>
      </c>
      <c r="AJ60" s="26">
        <v>16130000</v>
      </c>
    </row>
    <row r="61" spans="2:36" ht="13.5">
      <c r="B61" s="29" t="s">
        <v>100</v>
      </c>
      <c r="F61" s="27" t="s">
        <v>101</v>
      </c>
      <c r="G61" s="32">
        <v>2518004.2</v>
      </c>
      <c r="H61" s="32">
        <v>2845000</v>
      </c>
      <c r="I61" s="32">
        <v>0</v>
      </c>
      <c r="J61" s="32">
        <v>0</v>
      </c>
      <c r="K61" s="32">
        <v>0</v>
      </c>
      <c r="L61" s="32">
        <v>0</v>
      </c>
      <c r="M61" s="36">
        <f t="shared" si="16"/>
        <v>0</v>
      </c>
      <c r="N61" s="36">
        <f t="shared" si="17"/>
        <v>0</v>
      </c>
      <c r="O61" s="32">
        <v>0</v>
      </c>
      <c r="P61" s="32">
        <v>10253.77</v>
      </c>
      <c r="Q61" s="36">
        <f t="shared" si="18"/>
        <v>0</v>
      </c>
      <c r="R61" s="36">
        <f t="shared" si="19"/>
        <v>10253.77</v>
      </c>
      <c r="S61" s="32">
        <v>102122.32</v>
      </c>
      <c r="T61" s="32">
        <v>147165.62</v>
      </c>
      <c r="U61" s="36">
        <f t="shared" si="20"/>
        <v>102122.32</v>
      </c>
      <c r="V61" s="36">
        <f t="shared" si="21"/>
        <v>136911.85</v>
      </c>
      <c r="W61" s="32">
        <v>268501.36</v>
      </c>
      <c r="X61" s="32">
        <v>291638.58</v>
      </c>
      <c r="Y61" s="36">
        <f t="shared" si="22"/>
        <v>166379.03999999998</v>
      </c>
      <c r="Z61" s="36">
        <f t="shared" si="23"/>
        <v>144472.96000000002</v>
      </c>
      <c r="AA61" s="32">
        <v>320685.21</v>
      </c>
      <c r="AB61" s="32">
        <v>299102.08</v>
      </c>
      <c r="AC61" s="36">
        <f t="shared" si="24"/>
        <v>52183.850000000035</v>
      </c>
      <c r="AD61" s="36">
        <f t="shared" si="25"/>
        <v>7463.5</v>
      </c>
      <c r="AE61" s="32">
        <v>320685.21</v>
      </c>
      <c r="AF61" s="32">
        <v>299102.08</v>
      </c>
      <c r="AG61" s="37">
        <f t="shared" si="26"/>
        <v>-6.730316624206026</v>
      </c>
      <c r="AH61" s="38">
        <f t="shared" si="27"/>
        <v>12.7356900357831</v>
      </c>
      <c r="AI61" s="38">
        <f t="shared" si="28"/>
        <v>10.513254130052726</v>
      </c>
      <c r="AJ61" s="32">
        <v>2845000</v>
      </c>
    </row>
    <row r="62" spans="2:36" ht="13.5">
      <c r="B62" s="29" t="s">
        <v>102</v>
      </c>
      <c r="F62" s="27" t="s">
        <v>103</v>
      </c>
      <c r="G62" s="32">
        <v>32167.91</v>
      </c>
      <c r="H62" s="32">
        <v>100000</v>
      </c>
      <c r="I62" s="32">
        <v>0</v>
      </c>
      <c r="J62" s="32">
        <v>0</v>
      </c>
      <c r="K62" s="32">
        <v>0</v>
      </c>
      <c r="L62" s="32">
        <v>0</v>
      </c>
      <c r="M62" s="36">
        <f t="shared" si="16"/>
        <v>0</v>
      </c>
      <c r="N62" s="36">
        <f t="shared" si="17"/>
        <v>0</v>
      </c>
      <c r="O62" s="32">
        <v>0</v>
      </c>
      <c r="P62" s="32">
        <v>0</v>
      </c>
      <c r="Q62" s="36">
        <f t="shared" si="18"/>
        <v>0</v>
      </c>
      <c r="R62" s="36">
        <f t="shared" si="19"/>
        <v>0</v>
      </c>
      <c r="S62" s="32">
        <v>0</v>
      </c>
      <c r="T62" s="32">
        <v>0</v>
      </c>
      <c r="U62" s="36">
        <f t="shared" si="20"/>
        <v>0</v>
      </c>
      <c r="V62" s="36">
        <f t="shared" si="21"/>
        <v>0</v>
      </c>
      <c r="W62" s="32">
        <v>0</v>
      </c>
      <c r="X62" s="32">
        <v>7493</v>
      </c>
      <c r="Y62" s="36">
        <f t="shared" si="22"/>
        <v>0</v>
      </c>
      <c r="Z62" s="36">
        <f t="shared" si="23"/>
        <v>7493</v>
      </c>
      <c r="AA62" s="32">
        <v>748.12</v>
      </c>
      <c r="AB62" s="32">
        <v>7493</v>
      </c>
      <c r="AC62" s="36">
        <f t="shared" si="24"/>
        <v>748.12</v>
      </c>
      <c r="AD62" s="36">
        <f t="shared" si="25"/>
        <v>0</v>
      </c>
      <c r="AE62" s="32">
        <v>748.12</v>
      </c>
      <c r="AF62" s="32">
        <v>7493</v>
      </c>
      <c r="AG62" s="37">
        <f t="shared" si="26"/>
        <v>901.5772870662462</v>
      </c>
      <c r="AH62" s="38">
        <f t="shared" si="27"/>
        <v>2.32567176418984</v>
      </c>
      <c r="AI62" s="38">
        <f t="shared" si="28"/>
        <v>7.492999999999999</v>
      </c>
      <c r="AJ62" s="32">
        <v>100000</v>
      </c>
    </row>
    <row r="63" spans="2:36" ht="13.5">
      <c r="B63" s="29" t="s">
        <v>104</v>
      </c>
      <c r="F63" s="27" t="s">
        <v>105</v>
      </c>
      <c r="G63" s="32">
        <v>123550.94</v>
      </c>
      <c r="H63" s="32">
        <v>50000</v>
      </c>
      <c r="I63" s="32">
        <v>0</v>
      </c>
      <c r="J63" s="32">
        <v>0</v>
      </c>
      <c r="K63" s="32">
        <v>0</v>
      </c>
      <c r="L63" s="32">
        <v>0</v>
      </c>
      <c r="M63" s="36">
        <f t="shared" si="16"/>
        <v>0</v>
      </c>
      <c r="N63" s="36">
        <f t="shared" si="17"/>
        <v>0</v>
      </c>
      <c r="O63" s="32">
        <v>0</v>
      </c>
      <c r="P63" s="32">
        <v>0</v>
      </c>
      <c r="Q63" s="36">
        <f t="shared" si="18"/>
        <v>0</v>
      </c>
      <c r="R63" s="36">
        <f t="shared" si="19"/>
        <v>0</v>
      </c>
      <c r="S63" s="32">
        <v>0</v>
      </c>
      <c r="T63" s="32">
        <v>0</v>
      </c>
      <c r="U63" s="36">
        <f t="shared" si="20"/>
        <v>0</v>
      </c>
      <c r="V63" s="36">
        <f t="shared" si="21"/>
        <v>0</v>
      </c>
      <c r="W63" s="32">
        <v>0</v>
      </c>
      <c r="X63" s="32">
        <v>12062.72</v>
      </c>
      <c r="Y63" s="36">
        <f t="shared" si="22"/>
        <v>0</v>
      </c>
      <c r="Z63" s="36">
        <f t="shared" si="23"/>
        <v>12062.72</v>
      </c>
      <c r="AA63" s="32">
        <v>8000</v>
      </c>
      <c r="AB63" s="32">
        <v>42353.32</v>
      </c>
      <c r="AC63" s="36">
        <f t="shared" si="24"/>
        <v>8000</v>
      </c>
      <c r="AD63" s="36">
        <f t="shared" si="25"/>
        <v>30290.6</v>
      </c>
      <c r="AE63" s="32">
        <v>8000</v>
      </c>
      <c r="AF63" s="32">
        <v>42353.32</v>
      </c>
      <c r="AG63" s="37">
        <f t="shared" si="26"/>
        <v>429.4164999999999</v>
      </c>
      <c r="AH63" s="38">
        <f t="shared" si="27"/>
        <v>6.475062027047305</v>
      </c>
      <c r="AI63" s="38">
        <f t="shared" si="28"/>
        <v>84.70664</v>
      </c>
      <c r="AJ63" s="32">
        <v>50000</v>
      </c>
    </row>
    <row r="64" spans="2:36" ht="13.5">
      <c r="B64" s="29" t="s">
        <v>106</v>
      </c>
      <c r="F64" s="27" t="s">
        <v>107</v>
      </c>
      <c r="G64" s="32">
        <v>200000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6">
        <f t="shared" si="16"/>
        <v>0</v>
      </c>
      <c r="N64" s="36">
        <f t="shared" si="17"/>
        <v>0</v>
      </c>
      <c r="O64" s="32">
        <v>0</v>
      </c>
      <c r="P64" s="32">
        <v>0</v>
      </c>
      <c r="Q64" s="36">
        <f t="shared" si="18"/>
        <v>0</v>
      </c>
      <c r="R64" s="36">
        <f t="shared" si="19"/>
        <v>0</v>
      </c>
      <c r="S64" s="32">
        <v>0</v>
      </c>
      <c r="T64" s="32">
        <v>0</v>
      </c>
      <c r="U64" s="36">
        <f t="shared" si="20"/>
        <v>0</v>
      </c>
      <c r="V64" s="36">
        <f t="shared" si="21"/>
        <v>0</v>
      </c>
      <c r="W64" s="32">
        <v>0</v>
      </c>
      <c r="X64" s="32">
        <v>0</v>
      </c>
      <c r="Y64" s="36">
        <f t="shared" si="22"/>
        <v>0</v>
      </c>
      <c r="Z64" s="36">
        <f t="shared" si="23"/>
        <v>0</v>
      </c>
      <c r="AA64" s="32">
        <v>0</v>
      </c>
      <c r="AB64" s="32">
        <v>0</v>
      </c>
      <c r="AC64" s="36">
        <f t="shared" si="24"/>
        <v>0</v>
      </c>
      <c r="AD64" s="36">
        <f t="shared" si="25"/>
        <v>0</v>
      </c>
      <c r="AE64" s="32">
        <v>0</v>
      </c>
      <c r="AF64" s="32">
        <v>0</v>
      </c>
      <c r="AG64" s="37">
        <f t="shared" si="26"/>
        <v>0</v>
      </c>
      <c r="AH64" s="38">
        <f t="shared" si="27"/>
        <v>0</v>
      </c>
      <c r="AI64" s="38">
        <f t="shared" si="28"/>
        <v>0</v>
      </c>
      <c r="AJ64" s="32">
        <v>0</v>
      </c>
    </row>
    <row r="65" spans="2:36" ht="13.5">
      <c r="B65" s="29" t="s">
        <v>108</v>
      </c>
      <c r="F65" s="27" t="s">
        <v>109</v>
      </c>
      <c r="G65" s="32">
        <v>8462347.22</v>
      </c>
      <c r="H65" s="32">
        <v>10000000</v>
      </c>
      <c r="I65" s="32">
        <v>0</v>
      </c>
      <c r="J65" s="32">
        <v>0</v>
      </c>
      <c r="K65" s="32">
        <v>0</v>
      </c>
      <c r="L65" s="32">
        <v>0</v>
      </c>
      <c r="M65" s="36">
        <f t="shared" si="16"/>
        <v>0</v>
      </c>
      <c r="N65" s="36">
        <f t="shared" si="17"/>
        <v>0</v>
      </c>
      <c r="O65" s="32">
        <v>1099935.85</v>
      </c>
      <c r="P65" s="32">
        <v>1759199.06</v>
      </c>
      <c r="Q65" s="36">
        <f t="shared" si="18"/>
        <v>1099935.85</v>
      </c>
      <c r="R65" s="36">
        <f t="shared" si="19"/>
        <v>1759199.06</v>
      </c>
      <c r="S65" s="32">
        <v>1375296.48</v>
      </c>
      <c r="T65" s="32">
        <v>4189656.4</v>
      </c>
      <c r="U65" s="36">
        <f t="shared" si="20"/>
        <v>275360.6299999999</v>
      </c>
      <c r="V65" s="36">
        <f t="shared" si="21"/>
        <v>2430457.34</v>
      </c>
      <c r="W65" s="32">
        <v>2849120.35</v>
      </c>
      <c r="X65" s="32">
        <v>4417886.93</v>
      </c>
      <c r="Y65" s="36">
        <f t="shared" si="22"/>
        <v>1473823.87</v>
      </c>
      <c r="Z65" s="36">
        <f t="shared" si="23"/>
        <v>228230.5299999998</v>
      </c>
      <c r="AA65" s="32">
        <v>3544095.49</v>
      </c>
      <c r="AB65" s="32">
        <v>4471627.52</v>
      </c>
      <c r="AC65" s="36">
        <f t="shared" si="24"/>
        <v>694975.1400000001</v>
      </c>
      <c r="AD65" s="36">
        <f t="shared" si="25"/>
        <v>53740.58999999985</v>
      </c>
      <c r="AE65" s="32">
        <v>3544095.49</v>
      </c>
      <c r="AF65" s="32">
        <v>4471627.52</v>
      </c>
      <c r="AG65" s="37">
        <f t="shared" si="26"/>
        <v>26.171191849009666</v>
      </c>
      <c r="AH65" s="38">
        <f t="shared" si="27"/>
        <v>41.88076189575213</v>
      </c>
      <c r="AI65" s="38">
        <f t="shared" si="28"/>
        <v>44.71627519999999</v>
      </c>
      <c r="AJ65" s="32">
        <v>12500000</v>
      </c>
    </row>
    <row r="66" spans="2:36" ht="13.5">
      <c r="B66" s="29" t="s">
        <v>110</v>
      </c>
      <c r="F66" s="27" t="s">
        <v>111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6">
        <f t="shared" si="16"/>
        <v>0</v>
      </c>
      <c r="N66" s="36">
        <f t="shared" si="17"/>
        <v>0</v>
      </c>
      <c r="O66" s="32">
        <v>0</v>
      </c>
      <c r="P66" s="32">
        <v>0</v>
      </c>
      <c r="Q66" s="36">
        <f t="shared" si="18"/>
        <v>0</v>
      </c>
      <c r="R66" s="36">
        <f t="shared" si="19"/>
        <v>0</v>
      </c>
      <c r="S66" s="32">
        <v>0</v>
      </c>
      <c r="T66" s="32">
        <v>0</v>
      </c>
      <c r="U66" s="36">
        <f t="shared" si="20"/>
        <v>0</v>
      </c>
      <c r="V66" s="36">
        <f t="shared" si="21"/>
        <v>0</v>
      </c>
      <c r="W66" s="32">
        <v>0</v>
      </c>
      <c r="X66" s="32">
        <v>0</v>
      </c>
      <c r="Y66" s="36">
        <f t="shared" si="22"/>
        <v>0</v>
      </c>
      <c r="Z66" s="36">
        <f t="shared" si="23"/>
        <v>0</v>
      </c>
      <c r="AA66" s="32">
        <v>0</v>
      </c>
      <c r="AB66" s="32">
        <v>0</v>
      </c>
      <c r="AC66" s="36">
        <f t="shared" si="24"/>
        <v>0</v>
      </c>
      <c r="AD66" s="36">
        <f t="shared" si="25"/>
        <v>0</v>
      </c>
      <c r="AE66" s="32">
        <v>0</v>
      </c>
      <c r="AF66" s="32">
        <v>0</v>
      </c>
      <c r="AG66" s="37">
        <f t="shared" si="26"/>
        <v>0</v>
      </c>
      <c r="AH66" s="38">
        <f t="shared" si="27"/>
        <v>0</v>
      </c>
      <c r="AI66" s="38">
        <f t="shared" si="28"/>
        <v>0</v>
      </c>
      <c r="AJ66" s="32">
        <v>0</v>
      </c>
    </row>
    <row r="67" spans="2:36" ht="13.5">
      <c r="B67" s="29" t="s">
        <v>112</v>
      </c>
      <c r="F67" s="27" t="s">
        <v>113</v>
      </c>
      <c r="G67" s="32">
        <v>697391.72</v>
      </c>
      <c r="H67" s="32">
        <v>500000</v>
      </c>
      <c r="I67" s="32">
        <v>0</v>
      </c>
      <c r="J67" s="32">
        <v>0</v>
      </c>
      <c r="K67" s="32">
        <v>0</v>
      </c>
      <c r="L67" s="32">
        <v>0</v>
      </c>
      <c r="M67" s="36">
        <f t="shared" si="16"/>
        <v>0</v>
      </c>
      <c r="N67" s="36">
        <f t="shared" si="17"/>
        <v>0</v>
      </c>
      <c r="O67" s="32">
        <v>10283.82</v>
      </c>
      <c r="P67" s="32">
        <v>55076.71</v>
      </c>
      <c r="Q67" s="36">
        <f t="shared" si="18"/>
        <v>10283.82</v>
      </c>
      <c r="R67" s="36">
        <f t="shared" si="19"/>
        <v>55076.71</v>
      </c>
      <c r="S67" s="32">
        <v>103141.05</v>
      </c>
      <c r="T67" s="32">
        <v>124014.62</v>
      </c>
      <c r="U67" s="36">
        <f t="shared" si="20"/>
        <v>92857.23000000001</v>
      </c>
      <c r="V67" s="36">
        <f t="shared" si="21"/>
        <v>68937.91</v>
      </c>
      <c r="W67" s="32">
        <v>114854.3</v>
      </c>
      <c r="X67" s="32">
        <v>227264.15</v>
      </c>
      <c r="Y67" s="36">
        <f t="shared" si="22"/>
        <v>11713.25</v>
      </c>
      <c r="Z67" s="36">
        <f t="shared" si="23"/>
        <v>103249.53</v>
      </c>
      <c r="AA67" s="32">
        <v>123538.6</v>
      </c>
      <c r="AB67" s="32">
        <v>227264.15</v>
      </c>
      <c r="AC67" s="36">
        <f t="shared" si="24"/>
        <v>8684.300000000003</v>
      </c>
      <c r="AD67" s="36">
        <f t="shared" si="25"/>
        <v>0</v>
      </c>
      <c r="AE67" s="32">
        <v>123538.6</v>
      </c>
      <c r="AF67" s="32">
        <v>227264.15</v>
      </c>
      <c r="AG67" s="37">
        <f t="shared" si="26"/>
        <v>83.96205720317373</v>
      </c>
      <c r="AH67" s="38">
        <f t="shared" si="27"/>
        <v>17.714377222603105</v>
      </c>
      <c r="AI67" s="38">
        <f t="shared" si="28"/>
        <v>45.45283</v>
      </c>
      <c r="AJ67" s="32">
        <v>500000</v>
      </c>
    </row>
    <row r="68" spans="2:36" ht="13.5">
      <c r="B68" s="29" t="s">
        <v>114</v>
      </c>
      <c r="F68" s="27" t="s">
        <v>115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6">
        <f t="shared" si="16"/>
        <v>0</v>
      </c>
      <c r="N68" s="36">
        <f t="shared" si="17"/>
        <v>0</v>
      </c>
      <c r="O68" s="32">
        <v>0</v>
      </c>
      <c r="P68" s="32">
        <v>0</v>
      </c>
      <c r="Q68" s="36">
        <f t="shared" si="18"/>
        <v>0</v>
      </c>
      <c r="R68" s="36">
        <f t="shared" si="19"/>
        <v>0</v>
      </c>
      <c r="S68" s="32">
        <v>0</v>
      </c>
      <c r="T68" s="32">
        <v>0</v>
      </c>
      <c r="U68" s="36">
        <f t="shared" si="20"/>
        <v>0</v>
      </c>
      <c r="V68" s="36">
        <f t="shared" si="21"/>
        <v>0</v>
      </c>
      <c r="W68" s="32">
        <v>0</v>
      </c>
      <c r="X68" s="32">
        <v>0</v>
      </c>
      <c r="Y68" s="36">
        <f t="shared" si="22"/>
        <v>0</v>
      </c>
      <c r="Z68" s="36">
        <f t="shared" si="23"/>
        <v>0</v>
      </c>
      <c r="AA68" s="32">
        <v>0</v>
      </c>
      <c r="AB68" s="32">
        <v>0</v>
      </c>
      <c r="AC68" s="36">
        <f t="shared" si="24"/>
        <v>0</v>
      </c>
      <c r="AD68" s="36">
        <f t="shared" si="25"/>
        <v>0</v>
      </c>
      <c r="AE68" s="32">
        <v>0</v>
      </c>
      <c r="AF68" s="32">
        <v>0</v>
      </c>
      <c r="AG68" s="37">
        <f t="shared" si="26"/>
        <v>0</v>
      </c>
      <c r="AH68" s="38">
        <f t="shared" si="27"/>
        <v>0</v>
      </c>
      <c r="AI68" s="38">
        <f t="shared" si="28"/>
        <v>0</v>
      </c>
      <c r="AJ68" s="32">
        <v>0</v>
      </c>
    </row>
    <row r="69" spans="2:36" ht="13.5">
      <c r="B69" s="29" t="s">
        <v>116</v>
      </c>
      <c r="F69" s="27" t="s">
        <v>117</v>
      </c>
      <c r="G69" s="32">
        <v>85788.25</v>
      </c>
      <c r="H69" s="32">
        <v>135000</v>
      </c>
      <c r="I69" s="32">
        <v>0</v>
      </c>
      <c r="J69" s="32">
        <v>0</v>
      </c>
      <c r="K69" s="32">
        <v>0</v>
      </c>
      <c r="L69" s="32">
        <v>0</v>
      </c>
      <c r="M69" s="36">
        <f t="shared" si="16"/>
        <v>0</v>
      </c>
      <c r="N69" s="36">
        <f t="shared" si="17"/>
        <v>0</v>
      </c>
      <c r="O69" s="32">
        <v>0</v>
      </c>
      <c r="P69" s="32">
        <v>0</v>
      </c>
      <c r="Q69" s="36">
        <f t="shared" si="18"/>
        <v>0</v>
      </c>
      <c r="R69" s="36">
        <f t="shared" si="19"/>
        <v>0</v>
      </c>
      <c r="S69" s="32">
        <v>0</v>
      </c>
      <c r="T69" s="32">
        <v>6962.87</v>
      </c>
      <c r="U69" s="36">
        <f t="shared" si="20"/>
        <v>0</v>
      </c>
      <c r="V69" s="36">
        <f t="shared" si="21"/>
        <v>6962.87</v>
      </c>
      <c r="W69" s="32">
        <v>236</v>
      </c>
      <c r="X69" s="32">
        <v>8822.51</v>
      </c>
      <c r="Y69" s="36">
        <f t="shared" si="22"/>
        <v>236</v>
      </c>
      <c r="Z69" s="36">
        <f t="shared" si="23"/>
        <v>1859.6400000000003</v>
      </c>
      <c r="AA69" s="32">
        <v>236</v>
      </c>
      <c r="AB69" s="32">
        <v>10442.11</v>
      </c>
      <c r="AC69" s="36">
        <f t="shared" si="24"/>
        <v>0</v>
      </c>
      <c r="AD69" s="36">
        <f t="shared" si="25"/>
        <v>1619.6000000000004</v>
      </c>
      <c r="AE69" s="32">
        <v>236</v>
      </c>
      <c r="AF69" s="32">
        <v>10442.11</v>
      </c>
      <c r="AG69" s="37">
        <f t="shared" si="26"/>
        <v>4324.622881355933</v>
      </c>
      <c r="AH69" s="38">
        <f t="shared" si="27"/>
        <v>0.2750959484544795</v>
      </c>
      <c r="AI69" s="38">
        <f t="shared" si="28"/>
        <v>7.734896296296297</v>
      </c>
      <c r="AJ69" s="32">
        <v>135000</v>
      </c>
    </row>
    <row r="70" spans="2:36" ht="13.5">
      <c r="B70" s="29" t="s">
        <v>118</v>
      </c>
      <c r="F70" s="25" t="s">
        <v>119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f t="shared" si="16"/>
        <v>0</v>
      </c>
      <c r="N70" s="26">
        <f t="shared" si="17"/>
        <v>0</v>
      </c>
      <c r="O70" s="26">
        <v>0</v>
      </c>
      <c r="P70" s="26">
        <v>0</v>
      </c>
      <c r="Q70" s="26">
        <f t="shared" si="18"/>
        <v>0</v>
      </c>
      <c r="R70" s="26">
        <f t="shared" si="19"/>
        <v>0</v>
      </c>
      <c r="S70" s="26">
        <v>0</v>
      </c>
      <c r="T70" s="26">
        <v>0</v>
      </c>
      <c r="U70" s="26">
        <f t="shared" si="20"/>
        <v>0</v>
      </c>
      <c r="V70" s="26">
        <f t="shared" si="21"/>
        <v>0</v>
      </c>
      <c r="W70" s="26">
        <v>0</v>
      </c>
      <c r="X70" s="26">
        <v>0</v>
      </c>
      <c r="Y70" s="26">
        <f t="shared" si="22"/>
        <v>0</v>
      </c>
      <c r="Z70" s="26">
        <f t="shared" si="23"/>
        <v>0</v>
      </c>
      <c r="AA70" s="26">
        <v>0</v>
      </c>
      <c r="AB70" s="26">
        <v>0</v>
      </c>
      <c r="AC70" s="26">
        <f t="shared" si="24"/>
        <v>0</v>
      </c>
      <c r="AD70" s="26">
        <f t="shared" si="25"/>
        <v>0</v>
      </c>
      <c r="AE70" s="26">
        <v>0</v>
      </c>
      <c r="AF70" s="26">
        <v>0</v>
      </c>
      <c r="AG70" s="1">
        <f t="shared" si="26"/>
        <v>0</v>
      </c>
      <c r="AH70" s="2">
        <f t="shared" si="27"/>
        <v>0</v>
      </c>
      <c r="AI70" s="2">
        <f t="shared" si="28"/>
        <v>0</v>
      </c>
      <c r="AJ70" s="26">
        <v>0</v>
      </c>
    </row>
    <row r="71" spans="2:36" ht="13.5">
      <c r="B71" s="29" t="s">
        <v>120</v>
      </c>
      <c r="F71" s="27" t="s">
        <v>121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6">
        <f t="shared" si="16"/>
        <v>0</v>
      </c>
      <c r="N71" s="36">
        <f t="shared" si="17"/>
        <v>0</v>
      </c>
      <c r="O71" s="32">
        <v>0</v>
      </c>
      <c r="P71" s="32">
        <v>0</v>
      </c>
      <c r="Q71" s="36">
        <f t="shared" si="18"/>
        <v>0</v>
      </c>
      <c r="R71" s="36">
        <f t="shared" si="19"/>
        <v>0</v>
      </c>
      <c r="S71" s="32">
        <v>0</v>
      </c>
      <c r="T71" s="32">
        <v>0</v>
      </c>
      <c r="U71" s="36">
        <f t="shared" si="20"/>
        <v>0</v>
      </c>
      <c r="V71" s="36">
        <f t="shared" si="21"/>
        <v>0</v>
      </c>
      <c r="W71" s="32">
        <v>0</v>
      </c>
      <c r="X71" s="32">
        <v>0</v>
      </c>
      <c r="Y71" s="36">
        <f t="shared" si="22"/>
        <v>0</v>
      </c>
      <c r="Z71" s="36">
        <f t="shared" si="23"/>
        <v>0</v>
      </c>
      <c r="AA71" s="32">
        <v>0</v>
      </c>
      <c r="AB71" s="32">
        <v>0</v>
      </c>
      <c r="AC71" s="36">
        <f t="shared" si="24"/>
        <v>0</v>
      </c>
      <c r="AD71" s="36">
        <f t="shared" si="25"/>
        <v>0</v>
      </c>
      <c r="AE71" s="32">
        <v>0</v>
      </c>
      <c r="AF71" s="32">
        <v>0</v>
      </c>
      <c r="AG71" s="37">
        <f t="shared" si="26"/>
        <v>0</v>
      </c>
      <c r="AH71" s="38">
        <f t="shared" si="27"/>
        <v>0</v>
      </c>
      <c r="AI71" s="38">
        <f t="shared" si="28"/>
        <v>0</v>
      </c>
      <c r="AJ71" s="32">
        <v>0</v>
      </c>
    </row>
    <row r="72" spans="2:36" ht="13.5">
      <c r="B72" s="29" t="s">
        <v>122</v>
      </c>
      <c r="F72" s="27" t="s">
        <v>123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6">
        <f t="shared" si="16"/>
        <v>0</v>
      </c>
      <c r="N72" s="36">
        <f t="shared" si="17"/>
        <v>0</v>
      </c>
      <c r="O72" s="32">
        <v>0</v>
      </c>
      <c r="P72" s="32">
        <v>0</v>
      </c>
      <c r="Q72" s="36">
        <f t="shared" si="18"/>
        <v>0</v>
      </c>
      <c r="R72" s="36">
        <f t="shared" si="19"/>
        <v>0</v>
      </c>
      <c r="S72" s="32">
        <v>0</v>
      </c>
      <c r="T72" s="32">
        <v>0</v>
      </c>
      <c r="U72" s="36">
        <f t="shared" si="20"/>
        <v>0</v>
      </c>
      <c r="V72" s="36">
        <f t="shared" si="21"/>
        <v>0</v>
      </c>
      <c r="W72" s="32">
        <v>0</v>
      </c>
      <c r="X72" s="32">
        <v>0</v>
      </c>
      <c r="Y72" s="36">
        <f t="shared" si="22"/>
        <v>0</v>
      </c>
      <c r="Z72" s="36">
        <f t="shared" si="23"/>
        <v>0</v>
      </c>
      <c r="AA72" s="39">
        <v>0</v>
      </c>
      <c r="AB72" s="39">
        <v>0</v>
      </c>
      <c r="AC72" s="36">
        <f t="shared" si="24"/>
        <v>0</v>
      </c>
      <c r="AD72" s="36">
        <f t="shared" si="25"/>
        <v>0</v>
      </c>
      <c r="AE72" s="40">
        <v>0</v>
      </c>
      <c r="AF72" s="40">
        <v>0</v>
      </c>
      <c r="AG72" s="37">
        <f t="shared" si="26"/>
        <v>0</v>
      </c>
      <c r="AH72" s="38">
        <f t="shared" si="27"/>
        <v>0</v>
      </c>
      <c r="AI72" s="38">
        <f t="shared" si="28"/>
        <v>0</v>
      </c>
      <c r="AJ72" s="40">
        <v>0</v>
      </c>
    </row>
    <row r="73" spans="2:36" ht="13.5">
      <c r="B73" s="29" t="s">
        <v>124</v>
      </c>
      <c r="F73" s="25" t="s">
        <v>125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 t="shared" si="16"/>
        <v>0</v>
      </c>
      <c r="N73" s="26">
        <f t="shared" si="17"/>
        <v>0</v>
      </c>
      <c r="O73" s="26">
        <v>0</v>
      </c>
      <c r="P73" s="26">
        <v>0</v>
      </c>
      <c r="Q73" s="26">
        <f t="shared" si="18"/>
        <v>0</v>
      </c>
      <c r="R73" s="26">
        <f t="shared" si="19"/>
        <v>0</v>
      </c>
      <c r="S73" s="26">
        <v>0</v>
      </c>
      <c r="T73" s="26">
        <v>0</v>
      </c>
      <c r="U73" s="26">
        <f t="shared" si="20"/>
        <v>0</v>
      </c>
      <c r="V73" s="26">
        <f t="shared" si="21"/>
        <v>0</v>
      </c>
      <c r="W73" s="26">
        <v>0</v>
      </c>
      <c r="X73" s="26">
        <v>0</v>
      </c>
      <c r="Y73" s="26">
        <f t="shared" si="22"/>
        <v>0</v>
      </c>
      <c r="Z73" s="26">
        <f t="shared" si="23"/>
        <v>0</v>
      </c>
      <c r="AA73" s="26">
        <v>0</v>
      </c>
      <c r="AB73" s="26">
        <v>0</v>
      </c>
      <c r="AC73" s="26">
        <f t="shared" si="24"/>
        <v>0</v>
      </c>
      <c r="AD73" s="26">
        <f t="shared" si="25"/>
        <v>0</v>
      </c>
      <c r="AE73" s="26">
        <v>0</v>
      </c>
      <c r="AF73" s="26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26">
        <v>0</v>
      </c>
    </row>
    <row r="74" spans="2:36" ht="13.5">
      <c r="B74" s="29" t="s">
        <v>126</v>
      </c>
      <c r="F74" s="27" t="s">
        <v>127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6">
        <f t="shared" si="16"/>
        <v>0</v>
      </c>
      <c r="N74" s="36">
        <f t="shared" si="17"/>
        <v>0</v>
      </c>
      <c r="O74" s="32">
        <v>0</v>
      </c>
      <c r="P74" s="32">
        <v>0</v>
      </c>
      <c r="Q74" s="36">
        <f t="shared" si="18"/>
        <v>0</v>
      </c>
      <c r="R74" s="36">
        <f t="shared" si="19"/>
        <v>0</v>
      </c>
      <c r="S74" s="32">
        <v>0</v>
      </c>
      <c r="T74" s="32">
        <v>0</v>
      </c>
      <c r="U74" s="36">
        <f t="shared" si="20"/>
        <v>0</v>
      </c>
      <c r="V74" s="36">
        <f t="shared" si="21"/>
        <v>0</v>
      </c>
      <c r="W74" s="32">
        <v>0</v>
      </c>
      <c r="X74" s="32">
        <v>0</v>
      </c>
      <c r="Y74" s="36">
        <f t="shared" si="22"/>
        <v>0</v>
      </c>
      <c r="Z74" s="36">
        <f t="shared" si="23"/>
        <v>0</v>
      </c>
      <c r="AA74" s="33">
        <v>0</v>
      </c>
      <c r="AB74" s="33">
        <v>0</v>
      </c>
      <c r="AC74" s="36">
        <f t="shared" si="24"/>
        <v>0</v>
      </c>
      <c r="AD74" s="36">
        <f t="shared" si="25"/>
        <v>0</v>
      </c>
      <c r="AE74" s="32">
        <v>0</v>
      </c>
      <c r="AF74" s="32">
        <v>0</v>
      </c>
      <c r="AG74" s="37">
        <f t="shared" si="26"/>
        <v>0</v>
      </c>
      <c r="AH74" s="38">
        <f t="shared" si="27"/>
        <v>0</v>
      </c>
      <c r="AI74" s="38">
        <f t="shared" si="28"/>
        <v>0</v>
      </c>
      <c r="AJ74" s="32">
        <v>0</v>
      </c>
    </row>
    <row r="75" spans="2:36" ht="13.5">
      <c r="B75" s="29" t="s">
        <v>128</v>
      </c>
      <c r="F75" s="27" t="s">
        <v>129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6">
        <f t="shared" si="16"/>
        <v>0</v>
      </c>
      <c r="N75" s="36">
        <f t="shared" si="17"/>
        <v>0</v>
      </c>
      <c r="O75" s="32">
        <v>0</v>
      </c>
      <c r="P75" s="32">
        <v>0</v>
      </c>
      <c r="Q75" s="36">
        <f t="shared" si="18"/>
        <v>0</v>
      </c>
      <c r="R75" s="36">
        <f t="shared" si="19"/>
        <v>0</v>
      </c>
      <c r="S75" s="32">
        <v>0</v>
      </c>
      <c r="T75" s="32">
        <v>0</v>
      </c>
      <c r="U75" s="36">
        <f t="shared" si="20"/>
        <v>0</v>
      </c>
      <c r="V75" s="36">
        <f t="shared" si="21"/>
        <v>0</v>
      </c>
      <c r="W75" s="32">
        <v>0</v>
      </c>
      <c r="X75" s="32">
        <v>0</v>
      </c>
      <c r="Y75" s="36">
        <f t="shared" si="22"/>
        <v>0</v>
      </c>
      <c r="Z75" s="36">
        <f t="shared" si="23"/>
        <v>0</v>
      </c>
      <c r="AA75" s="33">
        <v>0</v>
      </c>
      <c r="AB75" s="33">
        <v>0</v>
      </c>
      <c r="AC75" s="36">
        <f t="shared" si="24"/>
        <v>0</v>
      </c>
      <c r="AD75" s="36">
        <f t="shared" si="25"/>
        <v>0</v>
      </c>
      <c r="AE75" s="32">
        <v>0</v>
      </c>
      <c r="AF75" s="32">
        <v>0</v>
      </c>
      <c r="AG75" s="37">
        <f t="shared" si="26"/>
        <v>0</v>
      </c>
      <c r="AH75" s="38">
        <f t="shared" si="27"/>
        <v>0</v>
      </c>
      <c r="AI75" s="38">
        <f t="shared" si="28"/>
        <v>0</v>
      </c>
      <c r="AJ75" s="32">
        <v>0</v>
      </c>
    </row>
    <row r="76" spans="2:36" ht="13.5">
      <c r="B76" s="29" t="s">
        <v>130</v>
      </c>
      <c r="F76" s="25" t="s">
        <v>131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f t="shared" si="16"/>
        <v>0</v>
      </c>
      <c r="N76" s="26">
        <f t="shared" si="17"/>
        <v>0</v>
      </c>
      <c r="O76" s="26">
        <v>0</v>
      </c>
      <c r="P76" s="26">
        <v>0</v>
      </c>
      <c r="Q76" s="26">
        <f t="shared" si="18"/>
        <v>0</v>
      </c>
      <c r="R76" s="26">
        <f t="shared" si="19"/>
        <v>0</v>
      </c>
      <c r="S76" s="26">
        <v>0</v>
      </c>
      <c r="T76" s="26">
        <v>0</v>
      </c>
      <c r="U76" s="26">
        <f t="shared" si="20"/>
        <v>0</v>
      </c>
      <c r="V76" s="26">
        <f t="shared" si="21"/>
        <v>0</v>
      </c>
      <c r="W76" s="26">
        <v>0</v>
      </c>
      <c r="X76" s="26">
        <v>0</v>
      </c>
      <c r="Y76" s="26">
        <f t="shared" si="22"/>
        <v>0</v>
      </c>
      <c r="Z76" s="26">
        <f t="shared" si="23"/>
        <v>0</v>
      </c>
      <c r="AA76" s="26">
        <v>0</v>
      </c>
      <c r="AB76" s="26">
        <v>0</v>
      </c>
      <c r="AC76" s="26">
        <f t="shared" si="24"/>
        <v>0</v>
      </c>
      <c r="AD76" s="26">
        <f t="shared" si="25"/>
        <v>0</v>
      </c>
      <c r="AE76" s="26">
        <v>0</v>
      </c>
      <c r="AF76" s="26">
        <v>0</v>
      </c>
      <c r="AG76" s="1">
        <f t="shared" si="26"/>
        <v>0</v>
      </c>
      <c r="AH76" s="2">
        <f t="shared" si="27"/>
        <v>0</v>
      </c>
      <c r="AI76" s="2">
        <f t="shared" si="28"/>
        <v>0</v>
      </c>
      <c r="AJ76" s="26">
        <v>0</v>
      </c>
    </row>
    <row r="77" spans="2:35" ht="13.5">
      <c r="B77" s="29" t="s">
        <v>1</v>
      </c>
      <c r="Q77" s="34" t="s">
        <v>1</v>
      </c>
      <c r="R77" s="34" t="s">
        <v>1</v>
      </c>
      <c r="U77" s="34" t="s">
        <v>1</v>
      </c>
      <c r="Y77" s="34" t="s">
        <v>1</v>
      </c>
      <c r="Z77" s="34" t="s">
        <v>1</v>
      </c>
      <c r="AG77" s="35" t="s">
        <v>1</v>
      </c>
      <c r="AH77" s="35" t="s">
        <v>1</v>
      </c>
      <c r="AI77" s="35" t="s">
        <v>1</v>
      </c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mergeCells count="20"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nihal çetin</cp:lastModifiedBy>
  <cp:lastPrinted>2008-07-31T05:48:54Z</cp:lastPrinted>
  <dcterms:created xsi:type="dcterms:W3CDTF">2008-07-17T10:37:11Z</dcterms:created>
  <dcterms:modified xsi:type="dcterms:W3CDTF">2008-08-06T13:11:28Z</dcterms:modified>
  <cp:category/>
  <cp:version/>
  <cp:contentType/>
  <cp:contentStatus/>
</cp:coreProperties>
</file>