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activeTab="0"/>
  </bookViews>
  <sheets>
    <sheet name="MALZEMESİZ " sheetId="1" r:id="rId1"/>
    <sheet name="MALZEMELİ" sheetId="2" r:id="rId2"/>
    <sheet name="ARGE" sheetId="3" r:id="rId3"/>
    <sheet name="MALZEMELİ KURUM İÇİ YAPILAN İŞL" sheetId="4" r:id="rId4"/>
    <sheet name="MALZEMELİ " sheetId="5" r:id="rId5"/>
    <sheet name="Sayfa4" sheetId="6" r:id="rId6"/>
  </sheets>
  <definedNames>
    <definedName name="_xlnm.Print_Area" localSheetId="2">'ARGE'!$A$1:$E$23</definedName>
  </definedNames>
  <calcPr fullCalcOnLoad="1"/>
</workbook>
</file>

<file path=xl/sharedStrings.xml><?xml version="1.0" encoding="utf-8"?>
<sst xmlns="http://schemas.openxmlformats.org/spreadsheetml/2006/main" count="170" uniqueCount="42">
  <si>
    <t>KDV</t>
  </si>
  <si>
    <t>GELİR</t>
  </si>
  <si>
    <t>SAFİ GELİR</t>
  </si>
  <si>
    <t>MASRAFLAR</t>
  </si>
  <si>
    <t>KURUM İÇİ GELİR KISMI</t>
  </si>
  <si>
    <t>KİŞİ KATKI ÖDEMELERİ MATRAHI</t>
  </si>
  <si>
    <t>Net Elegeçen</t>
  </si>
  <si>
    <t>M</t>
  </si>
  <si>
    <t>G</t>
  </si>
  <si>
    <t>BRÜT GELİR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</si>
  <si>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</si>
  <si>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</si>
  <si>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</si>
  <si>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</si>
  <si>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</si>
  <si>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</si>
  <si>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</si>
  <si>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</si>
  <si>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</si>
  <si>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</si>
  <si>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</si>
  <si>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N</t>
  </si>
  <si>
    <t>O</t>
  </si>
  <si>
    <t>YTL</t>
  </si>
  <si>
    <t>TL</t>
  </si>
  <si>
    <t>Gelir vergisi (%15)</t>
  </si>
  <si>
    <t>% 5 ÜN.PROJE ÖDENEĞİ (C%5)</t>
  </si>
  <si>
    <t>YASAL KESİNTİLER TOPLAMI (D+E+F+G+H)</t>
  </si>
  <si>
    <t>% 1 PEŞİN GELİR (C%1)</t>
  </si>
  <si>
    <t>ORANI</t>
  </si>
  <si>
    <t>%</t>
  </si>
  <si>
    <t xml:space="preserve">MAL VE HİZMET ALIMI + YÖNETİCİ VE EK ÖDEME PAYI </t>
  </si>
  <si>
    <t>Damga Vergisi (%0,759)</t>
  </si>
  <si>
    <t>ARGE-ÖZEL HESAP</t>
  </si>
  <si>
    <t>MALZEMESİZ</t>
  </si>
  <si>
    <t>MALZEMELİ</t>
  </si>
  <si>
    <t>LABORATUVAR PAYI (MAL/HİZMET ALIMI İÇİN)</t>
  </si>
  <si>
    <t xml:space="preserve"> YÖNETİCİ VE EK ÖDEME PAYI </t>
  </si>
  <si>
    <t xml:space="preserve"> </t>
  </si>
  <si>
    <t>ÜNİVERSİTE PERSONELİ İÇİN YAPILAN İŞLER</t>
  </si>
  <si>
    <t>YASAL KESİNTİLER TOPLAMI (D+E+F)</t>
  </si>
  <si>
    <t>Form No: FR-0318 Yayın Tarihi: 14.11.2017 Değ.No:0 Değ.Tarihi:-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</si>
</sst>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[$-41F]mmmm\ yy;@"/>
    <numFmt numFmtId="190" formatCode="#,##0;[Red]#,##0"/>
    <numFmt numFmtId="191" formatCode="#,##0.00;[Red]#,##0.00"/>
    <numFmt numFmtId="192" formatCode="#,##0.00_ ;\-#,##0.00\ 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¥€-2]\ #,##0.00_);[Red]\([$€-2]\ #,##0.00\)"/>
  </numFmts>
  <fonts count="44">
    <font>
      <sz val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8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3" fontId="4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3" fillId="0" borderId="11" xfId="0" applyFont="1" applyFill="1" applyBorder="1" applyAlignment="1" applyProtection="1">
      <alignment horizontal="center"/>
      <protection locked="0"/>
    </xf>
    <xf numFmtId="3" fontId="1" fillId="0" borderId="11" xfId="0" applyNumberFormat="1" applyFont="1" applyFill="1" applyBorder="1" applyAlignment="1">
      <alignment/>
    </xf>
    <xf numFmtId="3" fontId="4" fillId="33" borderId="10" xfId="0" applyNumberFormat="1" applyFont="1" applyFill="1" applyBorder="1" applyAlignment="1" applyProtection="1">
      <alignment horizontal="right"/>
      <protection locked="0"/>
    </xf>
    <xf numFmtId="0" fontId="2" fillId="0" borderId="12" xfId="0" applyFont="1" applyBorder="1" applyAlignment="1">
      <alignment/>
    </xf>
    <xf numFmtId="0" fontId="3" fillId="0" borderId="13" xfId="0" applyFont="1" applyBorder="1" applyAlignment="1" applyProtection="1">
      <alignment horizontal="center"/>
      <protection locked="0"/>
    </xf>
    <xf numFmtId="3" fontId="4" fillId="0" borderId="13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3" fontId="3" fillId="0" borderId="15" xfId="0" applyNumberFormat="1" applyFont="1" applyBorder="1" applyAlignment="1" applyProtection="1">
      <alignment horizontal="right"/>
      <protection/>
    </xf>
    <xf numFmtId="3" fontId="3" fillId="0" borderId="14" xfId="0" applyNumberFormat="1" applyFont="1" applyBorder="1" applyAlignment="1" applyProtection="1">
      <alignment horizontal="right"/>
      <protection/>
    </xf>
    <xf numFmtId="0" fontId="2" fillId="0" borderId="16" xfId="0" applyFont="1" applyFill="1" applyBorder="1" applyAlignment="1">
      <alignment horizontal="right"/>
    </xf>
    <xf numFmtId="0" fontId="3" fillId="0" borderId="16" xfId="0" applyFont="1" applyFill="1" applyBorder="1" applyAlignment="1" applyProtection="1">
      <alignment horizontal="right"/>
      <protection locked="0"/>
    </xf>
    <xf numFmtId="0" fontId="3" fillId="0" borderId="17" xfId="0" applyFont="1" applyFill="1" applyBorder="1" applyAlignment="1" applyProtection="1">
      <alignment horizontal="right"/>
      <protection locked="0"/>
    </xf>
    <xf numFmtId="0" fontId="3" fillId="0" borderId="18" xfId="0" applyFont="1" applyBorder="1" applyAlignment="1" applyProtection="1">
      <alignment horizontal="center"/>
      <protection locked="0"/>
    </xf>
    <xf numFmtId="3" fontId="3" fillId="33" borderId="14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Border="1" applyAlignment="1">
      <alignment horizontal="center" shrinkToFit="1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20" xfId="0" applyFont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right"/>
      <protection locked="0"/>
    </xf>
    <xf numFmtId="0" fontId="7" fillId="0" borderId="21" xfId="0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>
      <alignment horizontal="center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2" fontId="2" fillId="0" borderId="0" xfId="0" applyNumberFormat="1" applyFont="1" applyAlignment="1">
      <alignment/>
    </xf>
    <xf numFmtId="191" fontId="3" fillId="33" borderId="14" xfId="0" applyNumberFormat="1" applyFont="1" applyFill="1" applyBorder="1" applyAlignment="1" applyProtection="1">
      <alignment horizontal="right"/>
      <protection locked="0"/>
    </xf>
    <xf numFmtId="191" fontId="4" fillId="0" borderId="10" xfId="0" applyNumberFormat="1" applyFont="1" applyBorder="1" applyAlignment="1" applyProtection="1">
      <alignment horizontal="right"/>
      <protection/>
    </xf>
    <xf numFmtId="191" fontId="3" fillId="0" borderId="15" xfId="0" applyNumberFormat="1" applyFont="1" applyBorder="1" applyAlignment="1" applyProtection="1">
      <alignment horizontal="right"/>
      <protection/>
    </xf>
    <xf numFmtId="191" fontId="3" fillId="0" borderId="14" xfId="0" applyNumberFormat="1" applyFont="1" applyBorder="1" applyAlignment="1" applyProtection="1">
      <alignment horizontal="right"/>
      <protection/>
    </xf>
    <xf numFmtId="191" fontId="4" fillId="33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/>
    </xf>
    <xf numFmtId="191" fontId="2" fillId="0" borderId="10" xfId="0" applyNumberFormat="1" applyFont="1" applyFill="1" applyBorder="1" applyAlignment="1">
      <alignment/>
    </xf>
    <xf numFmtId="191" fontId="1" fillId="0" borderId="11" xfId="0" applyNumberFormat="1" applyFont="1" applyFill="1" applyBorder="1" applyAlignment="1">
      <alignment/>
    </xf>
    <xf numFmtId="49" fontId="1" fillId="0" borderId="0" xfId="0" applyNumberFormat="1" applyFont="1" applyAlignment="1">
      <alignment horizontal="right"/>
    </xf>
    <xf numFmtId="0" fontId="1" fillId="0" borderId="22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" fontId="1" fillId="0" borderId="0" xfId="0" applyNumberFormat="1" applyFont="1" applyAlignment="1">
      <alignment horizontal="left"/>
    </xf>
    <xf numFmtId="0" fontId="43" fillId="0" borderId="0" xfId="0" applyFont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1285875</xdr:colOff>
      <xdr:row>2</xdr:row>
      <xdr:rowOff>266700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181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47625</xdr:rowOff>
    </xdr:from>
    <xdr:to>
      <xdr:col>0</xdr:col>
      <xdr:colOff>1104900</xdr:colOff>
      <xdr:row>1</xdr:row>
      <xdr:rowOff>390525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952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0</xdr:col>
      <xdr:colOff>1171575</xdr:colOff>
      <xdr:row>2</xdr:row>
      <xdr:rowOff>133350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952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9525</xdr:rowOff>
    </xdr:from>
    <xdr:to>
      <xdr:col>0</xdr:col>
      <xdr:colOff>1209675</xdr:colOff>
      <xdr:row>2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"/>
          <a:ext cx="952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</xdr:rowOff>
    </xdr:from>
    <xdr:to>
      <xdr:col>0</xdr:col>
      <xdr:colOff>1104900</xdr:colOff>
      <xdr:row>1</xdr:row>
      <xdr:rowOff>352425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952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31" sqref="A31"/>
    </sheetView>
  </sheetViews>
  <sheetFormatPr defaultColWidth="9.125" defaultRowHeight="12.75"/>
  <cols>
    <col min="1" max="1" width="48.00390625" style="2" customWidth="1"/>
    <col min="2" max="2" width="5.50390625" style="2" customWidth="1"/>
    <col min="3" max="3" width="7.50390625" style="2" customWidth="1"/>
    <col min="4" max="4" width="20.50390625" style="2" hidden="1" customWidth="1"/>
    <col min="5" max="5" width="12.375" style="2" customWidth="1"/>
    <col min="6" max="6" width="9.125" style="2" customWidth="1"/>
    <col min="7" max="7" width="10.625" style="2" bestFit="1" customWidth="1"/>
    <col min="8" max="16384" width="9.125" style="2" customWidth="1"/>
  </cols>
  <sheetData>
    <row r="1" ht="15">
      <c r="A1" s="49"/>
    </row>
    <row r="2" ht="15">
      <c r="A2" s="49"/>
    </row>
    <row r="3" spans="1:5" ht="21.75" customHeight="1" thickBot="1">
      <c r="A3" s="49"/>
      <c r="C3" s="46"/>
      <c r="D3" s="46"/>
      <c r="E3" s="46"/>
    </row>
    <row r="4" spans="1:5" ht="16.5" thickBot="1">
      <c r="A4" s="45" t="s">
        <v>34</v>
      </c>
      <c r="B4" s="12"/>
      <c r="C4" s="26" t="s">
        <v>29</v>
      </c>
      <c r="D4" s="24"/>
      <c r="E4" s="25" t="s">
        <v>24</v>
      </c>
    </row>
    <row r="5" spans="1:5" ht="15.75">
      <c r="A5" s="27" t="s">
        <v>9</v>
      </c>
      <c r="B5" s="15" t="s">
        <v>10</v>
      </c>
      <c r="C5" s="15" t="s">
        <v>30</v>
      </c>
      <c r="D5" s="23"/>
      <c r="E5" s="37">
        <v>118</v>
      </c>
    </row>
    <row r="6" spans="1:5" ht="15.75">
      <c r="A6" s="28" t="s">
        <v>0</v>
      </c>
      <c r="B6" s="3" t="s">
        <v>11</v>
      </c>
      <c r="C6" s="3">
        <v>18</v>
      </c>
      <c r="D6" s="4">
        <f>ROUNDDOWN(D5-D5/1.18,-4)</f>
        <v>0</v>
      </c>
      <c r="E6" s="38">
        <f>ROUNDDOWN(E5-E5/1.18,2)</f>
        <v>18</v>
      </c>
    </row>
    <row r="7" spans="1:5" ht="15.75">
      <c r="A7" s="28" t="s">
        <v>1</v>
      </c>
      <c r="B7" s="3" t="s">
        <v>12</v>
      </c>
      <c r="C7" s="3"/>
      <c r="D7" s="4">
        <f>(D5-D6)</f>
        <v>0</v>
      </c>
      <c r="E7" s="38">
        <f>(E5-E6)</f>
        <v>100</v>
      </c>
    </row>
    <row r="8" spans="1:5" ht="15.75">
      <c r="A8" s="28" t="s">
        <v>28</v>
      </c>
      <c r="B8" s="3" t="s">
        <v>13</v>
      </c>
      <c r="C8" s="3">
        <v>1</v>
      </c>
      <c r="D8" s="4">
        <f>ROUNDDOWN(D7*15/100,-4)</f>
        <v>0</v>
      </c>
      <c r="E8" s="38">
        <f>ROUNDDOWN(E7*1/100,2)</f>
        <v>1</v>
      </c>
    </row>
    <row r="9" spans="1:5" ht="15.75">
      <c r="A9" s="28" t="s">
        <v>26</v>
      </c>
      <c r="B9" s="3" t="s">
        <v>14</v>
      </c>
      <c r="C9" s="3">
        <v>5</v>
      </c>
      <c r="D9" s="4">
        <f>ROUNDDOWN(D7*5/100,-4)</f>
        <v>0</v>
      </c>
      <c r="E9" s="38">
        <f>ROUNDDOWN(E7*5/100,2)</f>
        <v>5</v>
      </c>
    </row>
    <row r="10" spans="1:5" ht="16.5" thickBot="1">
      <c r="A10" s="29" t="s">
        <v>31</v>
      </c>
      <c r="B10" s="3" t="s">
        <v>15</v>
      </c>
      <c r="C10" s="3">
        <v>26</v>
      </c>
      <c r="D10" s="4"/>
      <c r="E10" s="38">
        <f>E7*26/100</f>
        <v>26</v>
      </c>
    </row>
    <row r="11" spans="1:10" ht="16.5" thickBot="1">
      <c r="A11" s="30" t="s">
        <v>27</v>
      </c>
      <c r="B11" s="13" t="s">
        <v>8</v>
      </c>
      <c r="C11" s="22">
        <v>32</v>
      </c>
      <c r="D11" s="17"/>
      <c r="E11" s="39">
        <f>SUM(E8:E10)</f>
        <v>32</v>
      </c>
      <c r="G11" s="36"/>
      <c r="H11" s="36"/>
      <c r="I11" s="36"/>
      <c r="J11" s="36"/>
    </row>
    <row r="12" spans="1:5" ht="16.5" thickBot="1">
      <c r="A12" s="28" t="s">
        <v>2</v>
      </c>
      <c r="B12" s="16" t="s">
        <v>16</v>
      </c>
      <c r="C12" s="15">
        <v>68</v>
      </c>
      <c r="D12" s="18" t="e">
        <f>(D7-#REF!)</f>
        <v>#REF!</v>
      </c>
      <c r="E12" s="40">
        <f>E7-E11</f>
        <v>68</v>
      </c>
    </row>
    <row r="13" spans="1:5" ht="15.75">
      <c r="A13" s="28" t="s">
        <v>3</v>
      </c>
      <c r="B13" s="15" t="s">
        <v>17</v>
      </c>
      <c r="C13" s="3"/>
      <c r="D13" s="11"/>
      <c r="E13" s="41">
        <v>0</v>
      </c>
    </row>
    <row r="14" spans="1:5" ht="15.75">
      <c r="A14" s="29" t="s">
        <v>4</v>
      </c>
      <c r="B14" s="3" t="s">
        <v>18</v>
      </c>
      <c r="C14" s="5"/>
      <c r="D14" s="6" t="e">
        <f>ROUNDDOWN(D12-D13,-4)</f>
        <v>#REF!</v>
      </c>
      <c r="E14" s="42">
        <f>E12-E13</f>
        <v>68</v>
      </c>
    </row>
    <row r="15" spans="1:5" ht="15.75">
      <c r="A15" s="29" t="s">
        <v>5</v>
      </c>
      <c r="B15" s="5" t="s">
        <v>19</v>
      </c>
      <c r="C15" s="5"/>
      <c r="D15" s="6" t="e">
        <f>D14</f>
        <v>#REF!</v>
      </c>
      <c r="E15" s="42">
        <f>E14</f>
        <v>68</v>
      </c>
    </row>
    <row r="16" spans="1:5" ht="15.75">
      <c r="A16" s="19"/>
      <c r="B16" s="5"/>
      <c r="C16" s="7"/>
      <c r="D16" s="7"/>
      <c r="E16" s="43"/>
    </row>
    <row r="17" spans="1:5" ht="15.75">
      <c r="A17" s="20" t="s">
        <v>25</v>
      </c>
      <c r="B17" s="5" t="s">
        <v>20</v>
      </c>
      <c r="C17" s="5"/>
      <c r="D17" s="8" t="e">
        <f>ROUNDDOWN((D15*15)/100,-4)</f>
        <v>#REF!</v>
      </c>
      <c r="E17" s="43">
        <f>ROUNDDOWN((E15*15)/100,2)</f>
        <v>10.2</v>
      </c>
    </row>
    <row r="18" spans="1:5" ht="15.75">
      <c r="A18" s="20" t="s">
        <v>32</v>
      </c>
      <c r="B18" s="5" t="s">
        <v>7</v>
      </c>
      <c r="C18" s="5"/>
      <c r="D18" s="8" t="e">
        <f>ROUNDDOWN((D15*0.6)/100,-4)</f>
        <v>#REF!</v>
      </c>
      <c r="E18" s="43">
        <f>ROUNDDOWN((E15*7.59)/1000,2)</f>
        <v>0.51</v>
      </c>
    </row>
    <row r="19" spans="1:5" ht="16.5" thickBot="1">
      <c r="A19" s="21" t="s">
        <v>6</v>
      </c>
      <c r="B19" s="9" t="s">
        <v>21</v>
      </c>
      <c r="C19" s="9"/>
      <c r="D19" s="10" t="e">
        <f>D15-(D17+D18)</f>
        <v>#REF!</v>
      </c>
      <c r="E19" s="44">
        <f>E15-(E17+E18)</f>
        <v>57.29</v>
      </c>
    </row>
    <row r="20" spans="1:5" ht="15.75">
      <c r="A20" s="32"/>
      <c r="B20" s="33"/>
      <c r="C20" s="33"/>
      <c r="D20" s="34"/>
      <c r="E20" s="35"/>
    </row>
    <row r="21" spans="1:5" ht="15.75">
      <c r="A21" s="48" t="s">
        <v>41</v>
      </c>
      <c r="B21" s="47"/>
      <c r="C21" s="47"/>
      <c r="D21" s="47"/>
      <c r="E21" s="47"/>
    </row>
  </sheetData>
  <sheetProtection formatCells="0" formatColumns="0" formatRows="0" insertColumns="0" insertRows="0" insertHyperlinks="0" deleteColumns="0" deleteRows="0" sort="0" autoFilter="0" pivotTables="0"/>
  <mergeCells count="3">
    <mergeCell ref="C3:E3"/>
    <mergeCell ref="A21:E21"/>
    <mergeCell ref="A1:A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29" sqref="A29"/>
    </sheetView>
  </sheetViews>
  <sheetFormatPr defaultColWidth="9.125" defaultRowHeight="12.75"/>
  <cols>
    <col min="1" max="1" width="49.625" style="2" customWidth="1"/>
    <col min="2" max="2" width="5.50390625" style="2" customWidth="1"/>
    <col min="3" max="3" width="7.125" style="2" customWidth="1"/>
    <col min="4" max="4" width="20.50390625" style="2" hidden="1" customWidth="1"/>
    <col min="5" max="5" width="19.50390625" style="2" customWidth="1"/>
    <col min="6" max="6" width="9.125" style="2" customWidth="1"/>
    <col min="7" max="7" width="10.625" style="2" bestFit="1" customWidth="1"/>
    <col min="8" max="8" width="10.875" style="2" customWidth="1"/>
    <col min="9" max="16384" width="9.125" style="2" customWidth="1"/>
  </cols>
  <sheetData>
    <row r="1" ht="15">
      <c r="A1" s="51"/>
    </row>
    <row r="2" spans="1:5" ht="33.75" customHeight="1" thickBot="1">
      <c r="A2" s="51"/>
      <c r="C2" s="46"/>
      <c r="D2" s="46"/>
      <c r="E2" s="46"/>
    </row>
    <row r="3" spans="1:5" ht="16.5" thickBot="1">
      <c r="A3" s="45" t="s">
        <v>35</v>
      </c>
      <c r="B3" s="12"/>
      <c r="C3" s="26" t="s">
        <v>29</v>
      </c>
      <c r="D3" s="24"/>
      <c r="E3" s="25" t="s">
        <v>24</v>
      </c>
    </row>
    <row r="4" spans="1:5" ht="15.75">
      <c r="A4" s="27" t="s">
        <v>9</v>
      </c>
      <c r="B4" s="15" t="s">
        <v>10</v>
      </c>
      <c r="C4" s="15" t="s">
        <v>30</v>
      </c>
      <c r="D4" s="23"/>
      <c r="E4" s="37">
        <v>118</v>
      </c>
    </row>
    <row r="5" spans="1:5" ht="15.75">
      <c r="A5" s="28" t="s">
        <v>0</v>
      </c>
      <c r="B5" s="3" t="s">
        <v>11</v>
      </c>
      <c r="C5" s="3">
        <v>18</v>
      </c>
      <c r="D5" s="4">
        <f>ROUNDDOWN(D4-D4/1.18,-4)</f>
        <v>0</v>
      </c>
      <c r="E5" s="38">
        <f>ROUNDDOWN(E4-E4/1.18,2)</f>
        <v>18</v>
      </c>
    </row>
    <row r="6" spans="1:5" ht="15.75">
      <c r="A6" s="28" t="s">
        <v>1</v>
      </c>
      <c r="B6" s="3" t="s">
        <v>12</v>
      </c>
      <c r="C6" s="3"/>
      <c r="D6" s="4">
        <f>(D4-D5)</f>
        <v>0</v>
      </c>
      <c r="E6" s="38">
        <f>(E4-E5)</f>
        <v>100</v>
      </c>
    </row>
    <row r="7" spans="1:5" ht="15.75">
      <c r="A7" s="28" t="s">
        <v>28</v>
      </c>
      <c r="B7" s="3" t="s">
        <v>13</v>
      </c>
      <c r="C7" s="3">
        <v>1</v>
      </c>
      <c r="D7" s="4">
        <f>ROUNDDOWN(D6*15/100,-4)</f>
        <v>0</v>
      </c>
      <c r="E7" s="38">
        <f>ROUNDDOWN(E6*1/100,2)</f>
        <v>1</v>
      </c>
    </row>
    <row r="8" spans="1:5" ht="15.75">
      <c r="A8" s="28" t="s">
        <v>26</v>
      </c>
      <c r="B8" s="3" t="s">
        <v>14</v>
      </c>
      <c r="C8" s="3">
        <v>5</v>
      </c>
      <c r="D8" s="4">
        <f>ROUNDDOWN(D6*5/100,-4)</f>
        <v>0</v>
      </c>
      <c r="E8" s="38">
        <f>ROUNDDOWN(E6*5/100,2)</f>
        <v>5</v>
      </c>
    </row>
    <row r="9" spans="1:10" ht="15.75">
      <c r="A9" s="29" t="s">
        <v>37</v>
      </c>
      <c r="B9" s="3" t="s">
        <v>15</v>
      </c>
      <c r="C9" s="3">
        <v>25</v>
      </c>
      <c r="D9" s="4"/>
      <c r="E9" s="38">
        <f>E6*25/100</f>
        <v>25</v>
      </c>
      <c r="G9" s="36"/>
      <c r="H9" s="36"/>
      <c r="I9" s="36"/>
      <c r="J9" s="36"/>
    </row>
    <row r="10" spans="1:5" ht="16.5" thickBot="1">
      <c r="A10" s="29" t="s">
        <v>36</v>
      </c>
      <c r="B10" s="13" t="s">
        <v>8</v>
      </c>
      <c r="C10" s="13">
        <v>23</v>
      </c>
      <c r="D10" s="14"/>
      <c r="E10" s="38">
        <f>E6*23/100</f>
        <v>23</v>
      </c>
    </row>
    <row r="11" spans="1:5" ht="16.5" thickBot="1">
      <c r="A11" s="30" t="s">
        <v>27</v>
      </c>
      <c r="B11" s="16" t="s">
        <v>16</v>
      </c>
      <c r="C11" s="22">
        <v>54</v>
      </c>
      <c r="D11" s="17"/>
      <c r="E11" s="39">
        <f>SUM(D7:E10)</f>
        <v>54</v>
      </c>
    </row>
    <row r="12" spans="1:5" ht="15.75">
      <c r="A12" s="28" t="s">
        <v>2</v>
      </c>
      <c r="B12" s="15" t="s">
        <v>17</v>
      </c>
      <c r="C12" s="15">
        <v>46</v>
      </c>
      <c r="D12" s="18" t="e">
        <f>(D6-#REF!)</f>
        <v>#REF!</v>
      </c>
      <c r="E12" s="40">
        <f>E6-E11</f>
        <v>46</v>
      </c>
    </row>
    <row r="13" spans="1:5" ht="15.75">
      <c r="A13" s="28" t="s">
        <v>3</v>
      </c>
      <c r="B13" s="3" t="s">
        <v>18</v>
      </c>
      <c r="C13" s="3"/>
      <c r="D13" s="11"/>
      <c r="E13" s="41">
        <v>0</v>
      </c>
    </row>
    <row r="14" spans="1:5" ht="15.75">
      <c r="A14" s="29" t="s">
        <v>4</v>
      </c>
      <c r="B14" s="5" t="s">
        <v>19</v>
      </c>
      <c r="C14" s="5"/>
      <c r="D14" s="6" t="e">
        <f>ROUNDDOWN(D12-D13,-4)</f>
        <v>#REF!</v>
      </c>
      <c r="E14" s="42">
        <f>E12-E13</f>
        <v>46</v>
      </c>
    </row>
    <row r="15" spans="1:5" ht="15.75">
      <c r="A15" s="29" t="s">
        <v>5</v>
      </c>
      <c r="B15" s="5" t="s">
        <v>20</v>
      </c>
      <c r="C15" s="5"/>
      <c r="D15" s="6" t="e">
        <f>D14</f>
        <v>#REF!</v>
      </c>
      <c r="E15" s="42">
        <f>E14</f>
        <v>46</v>
      </c>
    </row>
    <row r="16" spans="1:5" ht="15.75">
      <c r="A16" s="19"/>
      <c r="B16" s="7"/>
      <c r="C16" s="7"/>
      <c r="D16" s="7"/>
      <c r="E16" s="43"/>
    </row>
    <row r="17" spans="1:5" ht="15.75">
      <c r="A17" s="20" t="s">
        <v>25</v>
      </c>
      <c r="B17" s="5" t="s">
        <v>7</v>
      </c>
      <c r="C17" s="5"/>
      <c r="D17" s="8" t="e">
        <f>ROUNDDOWN((D15*15)/100,-4)</f>
        <v>#REF!</v>
      </c>
      <c r="E17" s="43">
        <f>ROUNDDOWN((E15*15)/100,2)</f>
        <v>6.9</v>
      </c>
    </row>
    <row r="18" spans="1:5" ht="15.75">
      <c r="A18" s="20" t="s">
        <v>32</v>
      </c>
      <c r="B18" s="5" t="s">
        <v>21</v>
      </c>
      <c r="C18" s="5"/>
      <c r="D18" s="8" t="e">
        <f>ROUNDDOWN((D15*0.6)/100,-4)</f>
        <v>#REF!</v>
      </c>
      <c r="E18" s="43">
        <f>ROUNDDOWN((E15*7.59)/1000,2)</f>
        <v>0.34</v>
      </c>
    </row>
    <row r="19" spans="1:5" ht="16.5" thickBot="1">
      <c r="A19" s="21" t="s">
        <v>6</v>
      </c>
      <c r="B19" s="9" t="s">
        <v>22</v>
      </c>
      <c r="C19" s="9"/>
      <c r="D19" s="10" t="e">
        <f>D15-(D17+D18)</f>
        <v>#REF!</v>
      </c>
      <c r="E19" s="44">
        <f>E15-(E17+E18)</f>
        <v>38.76</v>
      </c>
    </row>
    <row r="21" spans="1:5" ht="15.75">
      <c r="A21" s="50" t="s">
        <v>41</v>
      </c>
      <c r="B21" s="50"/>
      <c r="C21" s="50"/>
      <c r="D21" s="50"/>
      <c r="E21" s="50"/>
    </row>
  </sheetData>
  <sheetProtection formatCells="0" formatColumns="0" formatRows="0" insertColumns="0" insertRows="0" insertHyperlinks="0" deleteColumns="0" deleteRows="0" sort="0" autoFilter="0" pivotTables="0"/>
  <mergeCells count="3">
    <mergeCell ref="C2:E2"/>
    <mergeCell ref="A21:E21"/>
    <mergeCell ref="A1:A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7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9" sqref="G29"/>
    </sheetView>
  </sheetViews>
  <sheetFormatPr defaultColWidth="9.125" defaultRowHeight="12.75"/>
  <cols>
    <col min="1" max="1" width="49.625" style="2" customWidth="1"/>
    <col min="2" max="2" width="5.50390625" style="2" customWidth="1"/>
    <col min="3" max="3" width="7.50390625" style="2" customWidth="1"/>
    <col min="4" max="4" width="20.50390625" style="2" hidden="1" customWidth="1"/>
    <col min="5" max="5" width="13.375" style="2" customWidth="1"/>
    <col min="6" max="6" width="9.125" style="2" customWidth="1"/>
    <col min="7" max="7" width="10.625" style="2" bestFit="1" customWidth="1"/>
    <col min="8" max="16384" width="9.125" style="2" customWidth="1"/>
  </cols>
  <sheetData>
    <row r="1" ht="15">
      <c r="A1" s="50"/>
    </row>
    <row r="2" ht="15">
      <c r="A2" s="50"/>
    </row>
    <row r="3" ht="15">
      <c r="A3" s="50"/>
    </row>
    <row r="4" spans="1:5" ht="16.5" thickBot="1">
      <c r="A4" s="31" t="s">
        <v>33</v>
      </c>
      <c r="C4" s="46"/>
      <c r="D4" s="46"/>
      <c r="E4" s="46"/>
    </row>
    <row r="5" spans="1:5" ht="16.5" thickBot="1">
      <c r="A5" s="1"/>
      <c r="B5" s="12"/>
      <c r="C5" s="26" t="s">
        <v>29</v>
      </c>
      <c r="D5" s="24"/>
      <c r="E5" s="25" t="s">
        <v>23</v>
      </c>
    </row>
    <row r="6" spans="1:5" ht="15.75">
      <c r="A6" s="27" t="s">
        <v>9</v>
      </c>
      <c r="B6" s="15" t="s">
        <v>10</v>
      </c>
      <c r="C6" s="15" t="s">
        <v>30</v>
      </c>
      <c r="D6" s="23"/>
      <c r="E6" s="37"/>
    </row>
    <row r="7" spans="1:5" ht="15.75">
      <c r="A7" s="28" t="s">
        <v>0</v>
      </c>
      <c r="B7" s="3" t="s">
        <v>11</v>
      </c>
      <c r="C7" s="3">
        <v>18</v>
      </c>
      <c r="D7" s="4">
        <f>ROUNDDOWN(D6-D6/1.18,-4)</f>
        <v>0</v>
      </c>
      <c r="E7" s="38"/>
    </row>
    <row r="8" spans="1:5" ht="15.75">
      <c r="A8" s="28" t="s">
        <v>1</v>
      </c>
      <c r="B8" s="3" t="s">
        <v>12</v>
      </c>
      <c r="C8" s="3"/>
      <c r="D8" s="4">
        <f>(D6-D7)</f>
        <v>0</v>
      </c>
      <c r="E8" s="38"/>
    </row>
    <row r="9" spans="1:5" ht="15.75">
      <c r="A9" s="28" t="s">
        <v>28</v>
      </c>
      <c r="B9" s="3" t="s">
        <v>13</v>
      </c>
      <c r="C9" s="3">
        <v>0</v>
      </c>
      <c r="D9" s="4">
        <f>ROUNDDOWN(D8*15/100,-4)</f>
        <v>0</v>
      </c>
      <c r="E9" s="38"/>
    </row>
    <row r="10" spans="1:5" ht="15.75">
      <c r="A10" s="28" t="s">
        <v>26</v>
      </c>
      <c r="B10" s="3" t="s">
        <v>14</v>
      </c>
      <c r="C10" s="3">
        <v>0</v>
      </c>
      <c r="D10" s="4">
        <f>ROUNDDOWN(D8*5/100,-4)</f>
        <v>0</v>
      </c>
      <c r="E10" s="38"/>
    </row>
    <row r="11" spans="1:5" ht="16.5" thickBot="1">
      <c r="A11" s="29" t="s">
        <v>31</v>
      </c>
      <c r="B11" s="3" t="s">
        <v>15</v>
      </c>
      <c r="C11" s="3">
        <v>15</v>
      </c>
      <c r="D11" s="4"/>
      <c r="E11" s="38"/>
    </row>
    <row r="12" spans="1:10" ht="16.5" thickBot="1">
      <c r="A12" s="30" t="s">
        <v>27</v>
      </c>
      <c r="B12" s="13" t="s">
        <v>8</v>
      </c>
      <c r="C12" s="22">
        <v>15</v>
      </c>
      <c r="D12" s="17"/>
      <c r="E12" s="39"/>
      <c r="G12" s="36"/>
      <c r="H12" s="36"/>
      <c r="I12" s="36"/>
      <c r="J12" s="36"/>
    </row>
    <row r="13" spans="1:5" ht="16.5" thickBot="1">
      <c r="A13" s="28" t="s">
        <v>2</v>
      </c>
      <c r="B13" s="16" t="s">
        <v>16</v>
      </c>
      <c r="C13" s="15">
        <v>85</v>
      </c>
      <c r="D13" s="18" t="e">
        <f>(D8-#REF!)</f>
        <v>#REF!</v>
      </c>
      <c r="E13" s="40"/>
    </row>
    <row r="14" spans="1:5" ht="15.75">
      <c r="A14" s="28" t="s">
        <v>3</v>
      </c>
      <c r="B14" s="15" t="s">
        <v>17</v>
      </c>
      <c r="C14" s="3"/>
      <c r="D14" s="11"/>
      <c r="E14" s="41"/>
    </row>
    <row r="15" spans="1:5" ht="15.75">
      <c r="A15" s="29" t="s">
        <v>4</v>
      </c>
      <c r="B15" s="3" t="s">
        <v>18</v>
      </c>
      <c r="C15" s="5"/>
      <c r="D15" s="6" t="e">
        <f>ROUNDDOWN(D13-D14,-4)</f>
        <v>#REF!</v>
      </c>
      <c r="E15" s="42"/>
    </row>
    <row r="16" spans="1:5" ht="15.75">
      <c r="A16" s="29" t="s">
        <v>5</v>
      </c>
      <c r="B16" s="5" t="s">
        <v>19</v>
      </c>
      <c r="C16" s="5"/>
      <c r="D16" s="6" t="e">
        <f>D15</f>
        <v>#REF!</v>
      </c>
      <c r="E16" s="42"/>
    </row>
    <row r="17" spans="1:5" ht="15.75">
      <c r="A17" s="19"/>
      <c r="B17" s="5"/>
      <c r="C17" s="7"/>
      <c r="D17" s="7"/>
      <c r="E17" s="43"/>
    </row>
    <row r="18" spans="1:5" ht="15.75">
      <c r="A18" s="20" t="s">
        <v>25</v>
      </c>
      <c r="B18" s="5" t="s">
        <v>20</v>
      </c>
      <c r="C18" s="5"/>
      <c r="D18" s="8" t="e">
        <f>ROUNDDOWN((D16*15)/100,-4)</f>
        <v>#REF!</v>
      </c>
      <c r="E18" s="43"/>
    </row>
    <row r="19" spans="1:5" ht="15.75">
      <c r="A19" s="20" t="s">
        <v>32</v>
      </c>
      <c r="B19" s="5" t="s">
        <v>7</v>
      </c>
      <c r="C19" s="5"/>
      <c r="D19" s="8" t="e">
        <f>ROUNDDOWN((D16*0.6)/100,-4)</f>
        <v>#REF!</v>
      </c>
      <c r="E19" s="43"/>
    </row>
    <row r="20" spans="1:5" ht="16.5" thickBot="1">
      <c r="A20" s="21" t="s">
        <v>6</v>
      </c>
      <c r="B20" s="9" t="s">
        <v>21</v>
      </c>
      <c r="C20" s="9"/>
      <c r="D20" s="10" t="e">
        <f>D16-(D18+D19)</f>
        <v>#REF!</v>
      </c>
      <c r="E20" s="44"/>
    </row>
    <row r="21" spans="1:5" ht="15.75">
      <c r="A21" s="32"/>
      <c r="B21" s="33"/>
      <c r="C21" s="33"/>
      <c r="D21" s="34"/>
      <c r="E21" s="35"/>
    </row>
    <row r="22" ht="15.75">
      <c r="A22" s="52" t="s">
        <v>41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C4:E4"/>
    <mergeCell ref="A1:A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H7" sqref="H7"/>
    </sheetView>
  </sheetViews>
  <sheetFormatPr defaultColWidth="9.125" defaultRowHeight="12.75"/>
  <cols>
    <col min="1" max="1" width="49.625" style="2" customWidth="1"/>
    <col min="2" max="2" width="5.50390625" style="2" customWidth="1"/>
    <col min="3" max="3" width="7.125" style="2" customWidth="1"/>
    <col min="4" max="4" width="20.50390625" style="2" hidden="1" customWidth="1"/>
    <col min="5" max="5" width="19.50390625" style="2" customWidth="1"/>
    <col min="6" max="6" width="9.125" style="2" customWidth="1"/>
    <col min="7" max="7" width="10.625" style="2" bestFit="1" customWidth="1"/>
    <col min="8" max="8" width="10.875" style="2" customWidth="1"/>
    <col min="9" max="16384" width="9.125" style="2" customWidth="1"/>
  </cols>
  <sheetData>
    <row r="1" ht="15">
      <c r="A1" s="50"/>
    </row>
    <row r="2" ht="15">
      <c r="A2" s="50"/>
    </row>
    <row r="3" ht="15">
      <c r="A3" s="50"/>
    </row>
    <row r="4" spans="1:5" ht="16.5" thickBot="1">
      <c r="A4" s="31" t="s">
        <v>39</v>
      </c>
      <c r="C4" s="46"/>
      <c r="D4" s="46"/>
      <c r="E4" s="46"/>
    </row>
    <row r="5" spans="1:5" ht="16.5" thickBot="1">
      <c r="A5" s="1"/>
      <c r="B5" s="12"/>
      <c r="C5" s="26" t="s">
        <v>29</v>
      </c>
      <c r="D5" s="24"/>
      <c r="E5" s="25" t="s">
        <v>24</v>
      </c>
    </row>
    <row r="6" spans="1:5" ht="15.75">
      <c r="A6" s="27" t="s">
        <v>9</v>
      </c>
      <c r="B6" s="15" t="s">
        <v>10</v>
      </c>
      <c r="C6" s="15" t="s">
        <v>30</v>
      </c>
      <c r="D6" s="23"/>
      <c r="E6" s="37">
        <v>118</v>
      </c>
    </row>
    <row r="7" spans="1:5" ht="15.75">
      <c r="A7" s="28" t="s">
        <v>0</v>
      </c>
      <c r="B7" s="3" t="s">
        <v>11</v>
      </c>
      <c r="C7" s="3">
        <v>18</v>
      </c>
      <c r="D7" s="4">
        <f>ROUNDDOWN(D6-D6/1.18,-4)</f>
        <v>0</v>
      </c>
      <c r="E7" s="38">
        <f>ROUNDDOWN(E6-E6/1.18,2)</f>
        <v>18</v>
      </c>
    </row>
    <row r="8" spans="1:5" ht="15.75">
      <c r="A8" s="28" t="s">
        <v>1</v>
      </c>
      <c r="B8" s="3" t="s">
        <v>12</v>
      </c>
      <c r="C8" s="3"/>
      <c r="D8" s="4">
        <f>(D6-D7)</f>
        <v>0</v>
      </c>
      <c r="E8" s="38">
        <f>(E6-E7)</f>
        <v>100</v>
      </c>
    </row>
    <row r="9" spans="1:5" ht="15.75">
      <c r="A9" s="28" t="s">
        <v>28</v>
      </c>
      <c r="B9" s="3" t="s">
        <v>13</v>
      </c>
      <c r="C9" s="3">
        <v>1</v>
      </c>
      <c r="D9" s="4">
        <f>ROUNDDOWN(D8*15/100,-4)</f>
        <v>0</v>
      </c>
      <c r="E9" s="38">
        <f>ROUNDDOWN(E8*1/100,2)</f>
        <v>1</v>
      </c>
    </row>
    <row r="10" spans="1:5" ht="15.75">
      <c r="A10" s="28" t="s">
        <v>26</v>
      </c>
      <c r="B10" s="3" t="s">
        <v>14</v>
      </c>
      <c r="C10" s="3">
        <v>5</v>
      </c>
      <c r="D10" s="4">
        <f>ROUNDDOWN(D8*5/100,-4)</f>
        <v>0</v>
      </c>
      <c r="E10" s="38">
        <f>ROUNDDOWN(E8*5/100,2)</f>
        <v>5</v>
      </c>
    </row>
    <row r="11" spans="1:10" ht="15.75">
      <c r="A11" s="29" t="s">
        <v>37</v>
      </c>
      <c r="B11" s="3" t="s">
        <v>15</v>
      </c>
      <c r="C11" s="3">
        <v>0</v>
      </c>
      <c r="D11" s="4"/>
      <c r="E11" s="38">
        <v>0</v>
      </c>
      <c r="G11" s="36"/>
      <c r="H11" s="36"/>
      <c r="I11" s="36"/>
      <c r="J11" s="36"/>
    </row>
    <row r="12" spans="1:5" ht="16.5" thickBot="1">
      <c r="A12" s="29" t="s">
        <v>36</v>
      </c>
      <c r="B12" s="13" t="s">
        <v>8</v>
      </c>
      <c r="C12" s="13">
        <v>94</v>
      </c>
      <c r="D12" s="14"/>
      <c r="E12" s="38">
        <f>E8*94/100</f>
        <v>94</v>
      </c>
    </row>
    <row r="13" spans="1:5" ht="16.5" thickBot="1">
      <c r="A13" s="30" t="s">
        <v>27</v>
      </c>
      <c r="B13" s="16" t="s">
        <v>16</v>
      </c>
      <c r="C13" s="22">
        <v>100</v>
      </c>
      <c r="D13" s="17"/>
      <c r="E13" s="39">
        <f>SUM(D9:E12)</f>
        <v>100</v>
      </c>
    </row>
    <row r="14" spans="1:5" ht="15.75">
      <c r="A14" s="28" t="s">
        <v>2</v>
      </c>
      <c r="B14" s="15" t="s">
        <v>17</v>
      </c>
      <c r="C14" s="15">
        <v>0</v>
      </c>
      <c r="D14" s="18" t="e">
        <f>(D8-#REF!)</f>
        <v>#REF!</v>
      </c>
      <c r="E14" s="40">
        <f>E8-E13</f>
        <v>0</v>
      </c>
    </row>
    <row r="15" spans="1:5" ht="15.75">
      <c r="A15" s="28" t="s">
        <v>3</v>
      </c>
      <c r="B15" s="3" t="s">
        <v>18</v>
      </c>
      <c r="C15" s="3"/>
      <c r="D15" s="11"/>
      <c r="E15" s="41">
        <v>0</v>
      </c>
    </row>
    <row r="16" spans="1:5" ht="15.75">
      <c r="A16" s="29" t="s">
        <v>4</v>
      </c>
      <c r="B16" s="5" t="s">
        <v>19</v>
      </c>
      <c r="C16" s="5"/>
      <c r="D16" s="6" t="e">
        <f>ROUNDDOWN(D14-D15,-4)</f>
        <v>#REF!</v>
      </c>
      <c r="E16" s="42">
        <f>E14-E15</f>
        <v>0</v>
      </c>
    </row>
    <row r="17" spans="1:5" ht="15.75">
      <c r="A17" s="29" t="s">
        <v>5</v>
      </c>
      <c r="B17" s="5" t="s">
        <v>20</v>
      </c>
      <c r="C17" s="5"/>
      <c r="D17" s="6" t="e">
        <f>D16</f>
        <v>#REF!</v>
      </c>
      <c r="E17" s="42">
        <f>E16</f>
        <v>0</v>
      </c>
    </row>
    <row r="18" spans="1:5" ht="15.75">
      <c r="A18" s="19"/>
      <c r="B18" s="7"/>
      <c r="C18" s="7"/>
      <c r="D18" s="7"/>
      <c r="E18" s="43"/>
    </row>
    <row r="19" spans="1:5" ht="15.75">
      <c r="A19" s="20" t="s">
        <v>25</v>
      </c>
      <c r="B19" s="5" t="s">
        <v>7</v>
      </c>
      <c r="C19" s="5"/>
      <c r="D19" s="8" t="e">
        <f>ROUNDDOWN((D17*15)/100,-4)</f>
        <v>#REF!</v>
      </c>
      <c r="E19" s="43">
        <f>ROUNDDOWN((E17*15)/100,2)</f>
        <v>0</v>
      </c>
    </row>
    <row r="20" spans="1:5" ht="15.75">
      <c r="A20" s="20" t="s">
        <v>32</v>
      </c>
      <c r="B20" s="5" t="s">
        <v>21</v>
      </c>
      <c r="C20" s="5"/>
      <c r="D20" s="8" t="e">
        <f>ROUNDDOWN((D17*0.6)/100,-4)</f>
        <v>#REF!</v>
      </c>
      <c r="E20" s="43">
        <f>ROUNDDOWN((E17*7.59)/1000,2)</f>
        <v>0</v>
      </c>
    </row>
    <row r="21" spans="1:5" ht="16.5" thickBot="1">
      <c r="A21" s="21" t="s">
        <v>6</v>
      </c>
      <c r="B21" s="9" t="s">
        <v>22</v>
      </c>
      <c r="C21" s="9"/>
      <c r="D21" s="10" t="e">
        <f>D17-(D19+D20)</f>
        <v>#REF!</v>
      </c>
      <c r="E21" s="44">
        <f>E17-(E19+E20)</f>
        <v>0</v>
      </c>
    </row>
    <row r="23" spans="1:5" ht="15.75">
      <c r="A23" s="50" t="s">
        <v>41</v>
      </c>
      <c r="B23" s="50"/>
      <c r="C23" s="50"/>
      <c r="D23" s="50"/>
      <c r="E23" s="50"/>
    </row>
    <row r="29" ht="15.75">
      <c r="I29" s="2" t="s">
        <v>38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C4:E4"/>
    <mergeCell ref="A23:E23"/>
    <mergeCell ref="A1:A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7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I8" sqref="I8"/>
    </sheetView>
  </sheetViews>
  <sheetFormatPr defaultColWidth="9.125" defaultRowHeight="12.75"/>
  <cols>
    <col min="1" max="1" width="49.625" style="2" customWidth="1"/>
    <col min="2" max="2" width="5.50390625" style="2" customWidth="1"/>
    <col min="3" max="3" width="7.125" style="2" customWidth="1"/>
    <col min="4" max="4" width="20.50390625" style="2" hidden="1" customWidth="1"/>
    <col min="5" max="5" width="19.50390625" style="2" customWidth="1"/>
    <col min="6" max="6" width="9.125" style="2" customWidth="1"/>
    <col min="7" max="7" width="10.625" style="2" bestFit="1" customWidth="1"/>
    <col min="8" max="8" width="10.875" style="2" customWidth="1"/>
    <col min="9" max="16384" width="9.125" style="2" customWidth="1"/>
  </cols>
  <sheetData>
    <row r="1" ht="15">
      <c r="A1" s="51"/>
    </row>
    <row r="2" spans="1:5" ht="31.5" customHeight="1" thickBot="1">
      <c r="A2" s="51"/>
      <c r="C2" s="46"/>
      <c r="D2" s="46"/>
      <c r="E2" s="46"/>
    </row>
    <row r="3" spans="1:5" ht="16.5" thickBot="1">
      <c r="A3" s="45" t="s">
        <v>35</v>
      </c>
      <c r="B3" s="12"/>
      <c r="C3" s="26" t="s">
        <v>29</v>
      </c>
      <c r="D3" s="24"/>
      <c r="E3" s="25" t="s">
        <v>24</v>
      </c>
    </row>
    <row r="4" spans="1:5" ht="15.75">
      <c r="A4" s="27" t="s">
        <v>9</v>
      </c>
      <c r="B4" s="15" t="s">
        <v>10</v>
      </c>
      <c r="C4" s="15" t="s">
        <v>30</v>
      </c>
      <c r="D4" s="23"/>
      <c r="E4" s="37">
        <v>118</v>
      </c>
    </row>
    <row r="5" spans="1:5" ht="15.75">
      <c r="A5" s="28" t="s">
        <v>0</v>
      </c>
      <c r="B5" s="3" t="s">
        <v>11</v>
      </c>
      <c r="C5" s="3">
        <v>18</v>
      </c>
      <c r="D5" s="4">
        <f>ROUNDDOWN(D4-D4/1.18,-4)</f>
        <v>0</v>
      </c>
      <c r="E5" s="38">
        <f>ROUNDDOWN(E4-E4/1.18,2)</f>
        <v>18</v>
      </c>
    </row>
    <row r="6" spans="1:5" ht="15.75">
      <c r="A6" s="28" t="s">
        <v>1</v>
      </c>
      <c r="B6" s="3" t="s">
        <v>12</v>
      </c>
      <c r="C6" s="3"/>
      <c r="D6" s="4">
        <f>(D4-D5)</f>
        <v>0</v>
      </c>
      <c r="E6" s="38">
        <f>(E4-E5)</f>
        <v>100</v>
      </c>
    </row>
    <row r="7" spans="1:5" ht="15.75">
      <c r="A7" s="28" t="s">
        <v>28</v>
      </c>
      <c r="B7" s="3" t="s">
        <v>13</v>
      </c>
      <c r="C7" s="3">
        <v>1</v>
      </c>
      <c r="D7" s="4">
        <f>ROUNDDOWN(D6*15/100,-4)</f>
        <v>0</v>
      </c>
      <c r="E7" s="38">
        <f>ROUNDDOWN(E6*1/100,2)</f>
        <v>1</v>
      </c>
    </row>
    <row r="8" spans="1:5" ht="15.75">
      <c r="A8" s="28" t="s">
        <v>26</v>
      </c>
      <c r="B8" s="3" t="s">
        <v>14</v>
      </c>
      <c r="C8" s="3">
        <v>5</v>
      </c>
      <c r="D8" s="4">
        <f>ROUNDDOWN(D6*5/100,-4)</f>
        <v>0</v>
      </c>
      <c r="E8" s="38">
        <f>ROUNDDOWN(E6*5/100,2)</f>
        <v>5</v>
      </c>
    </row>
    <row r="9" spans="1:5" ht="16.5" thickBot="1">
      <c r="A9" s="29" t="s">
        <v>31</v>
      </c>
      <c r="B9" s="13" t="s">
        <v>15</v>
      </c>
      <c r="C9" s="13">
        <v>34</v>
      </c>
      <c r="D9" s="14"/>
      <c r="E9" s="38">
        <f>E6*23/100</f>
        <v>23</v>
      </c>
    </row>
    <row r="10" spans="1:5" ht="16.5" thickBot="1">
      <c r="A10" s="30" t="s">
        <v>40</v>
      </c>
      <c r="B10" s="16" t="s">
        <v>8</v>
      </c>
      <c r="C10" s="22">
        <v>40</v>
      </c>
      <c r="D10" s="17"/>
      <c r="E10" s="39">
        <f>SUM(D7:E9)</f>
        <v>29</v>
      </c>
    </row>
    <row r="11" spans="1:5" ht="15.75">
      <c r="A11" s="28" t="s">
        <v>2</v>
      </c>
      <c r="B11" s="15" t="s">
        <v>16</v>
      </c>
      <c r="C11" s="15">
        <v>60</v>
      </c>
      <c r="D11" s="18" t="e">
        <f>(D6-#REF!)</f>
        <v>#REF!</v>
      </c>
      <c r="E11" s="40">
        <f>E6-E10</f>
        <v>71</v>
      </c>
    </row>
    <row r="12" spans="1:5" ht="15.75">
      <c r="A12" s="28" t="s">
        <v>3</v>
      </c>
      <c r="B12" s="3" t="s">
        <v>17</v>
      </c>
      <c r="C12" s="3"/>
      <c r="D12" s="11"/>
      <c r="E12" s="41">
        <v>0</v>
      </c>
    </row>
    <row r="13" spans="1:5" ht="15.75">
      <c r="A13" s="29" t="s">
        <v>4</v>
      </c>
      <c r="B13" s="5" t="s">
        <v>18</v>
      </c>
      <c r="C13" s="5"/>
      <c r="D13" s="6" t="e">
        <f>ROUNDDOWN(D11-D12,-4)</f>
        <v>#REF!</v>
      </c>
      <c r="E13" s="42">
        <f>E11-E12</f>
        <v>71</v>
      </c>
    </row>
    <row r="14" spans="1:5" ht="15.75">
      <c r="A14" s="29" t="s">
        <v>5</v>
      </c>
      <c r="B14" s="5" t="s">
        <v>19</v>
      </c>
      <c r="C14" s="5"/>
      <c r="D14" s="6" t="e">
        <f>D13</f>
        <v>#REF!</v>
      </c>
      <c r="E14" s="42">
        <f>E13</f>
        <v>71</v>
      </c>
    </row>
    <row r="15" spans="1:5" ht="15.75">
      <c r="A15" s="19"/>
      <c r="B15" s="7"/>
      <c r="C15" s="7"/>
      <c r="D15" s="7"/>
      <c r="E15" s="43"/>
    </row>
    <row r="16" spans="1:5" ht="15.75">
      <c r="A16" s="20" t="s">
        <v>25</v>
      </c>
      <c r="B16" s="5" t="s">
        <v>20</v>
      </c>
      <c r="C16" s="5"/>
      <c r="D16" s="8" t="e">
        <f>ROUNDDOWN((D14*15)/100,-4)</f>
        <v>#REF!</v>
      </c>
      <c r="E16" s="43">
        <f>ROUNDDOWN((E14*15)/100,2)</f>
        <v>10.65</v>
      </c>
    </row>
    <row r="17" spans="1:5" ht="15.75">
      <c r="A17" s="20" t="s">
        <v>32</v>
      </c>
      <c r="B17" s="5" t="s">
        <v>7</v>
      </c>
      <c r="C17" s="5"/>
      <c r="D17" s="8" t="e">
        <f>ROUNDDOWN((D14*0.6)/100,-4)</f>
        <v>#REF!</v>
      </c>
      <c r="E17" s="43">
        <f>ROUNDDOWN((E14*7.59)/1000,2)</f>
        <v>0.53</v>
      </c>
    </row>
    <row r="18" spans="1:5" ht="16.5" thickBot="1">
      <c r="A18" s="21" t="s">
        <v>6</v>
      </c>
      <c r="B18" s="9" t="s">
        <v>21</v>
      </c>
      <c r="C18" s="9"/>
      <c r="D18" s="10" t="e">
        <f>D14-(D16+D17)</f>
        <v>#REF!</v>
      </c>
      <c r="E18" s="44">
        <f>E14-(E16+E17)</f>
        <v>59.82</v>
      </c>
    </row>
    <row r="20" spans="1:5" ht="15.75">
      <c r="A20" s="50" t="s">
        <v>41</v>
      </c>
      <c r="B20" s="50"/>
      <c r="C20" s="50"/>
      <c r="D20" s="50"/>
      <c r="E20" s="50"/>
    </row>
  </sheetData>
  <sheetProtection formatCells="0" formatColumns="0" formatRows="0" insertColumns="0" insertRows="0" insertHyperlinks="0" deleteColumns="0" deleteRows="0" sort="0" autoFilter="0" pivotTables="0"/>
  <mergeCells count="3">
    <mergeCell ref="C2:E2"/>
    <mergeCell ref="A20:E20"/>
    <mergeCell ref="A1:A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7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gyte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Kullanıcısı</cp:lastModifiedBy>
  <cp:lastPrinted>2017-11-14T13:09:33Z</cp:lastPrinted>
  <dcterms:created xsi:type="dcterms:W3CDTF">2003-05-02T16:00:38Z</dcterms:created>
  <dcterms:modified xsi:type="dcterms:W3CDTF">2017-12-10T08:49:24Z</dcterms:modified>
  <cp:category/>
  <cp:version/>
  <cp:contentType/>
  <cp:contentStatus/>
</cp:coreProperties>
</file>