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'Sayfa1'!$A$22:$B$76</definedName>
    <definedName name="SutunBaslik">'Sayfa1'!$F$13:$AJ$17</definedName>
    <definedName name="SutunBaslik4">'Sayfa1'!#REF!</definedName>
    <definedName name="TabloSatir">'Sayfa1'!#REF!</definedName>
    <definedName name="TabloSutun">'Sayfa1'!$G$1</definedName>
    <definedName name="TeklifYil">'Sayfa1'!$B$4</definedName>
    <definedName name="_xlnm.Print_Area" localSheetId="0">'Sayfa1'!#REF!</definedName>
  </definedNames>
  <calcPr fullCalcOnLoad="1"/>
</workbook>
</file>

<file path=xl/sharedStrings.xml><?xml version="1.0" encoding="utf-8"?>
<sst xmlns="http://schemas.openxmlformats.org/spreadsheetml/2006/main" count="482" uniqueCount="135">
  <si>
    <t>YIL:</t>
  </si>
  <si>
    <t/>
  </si>
  <si>
    <t>AŞAMA:</t>
  </si>
  <si>
    <t>AY:</t>
  </si>
  <si>
    <t>TEKLİF YIL:</t>
  </si>
  <si>
    <t>KURKOD:</t>
  </si>
  <si>
    <t>KURUM:</t>
  </si>
  <si>
    <t>BÜTÇE GİDERLERİNİN GELİŞİMİ</t>
  </si>
  <si>
    <t>FORMUL</t>
  </si>
  <si>
    <t>ABSHARCAMA</t>
  </si>
  <si>
    <t>ABSODENEK</t>
  </si>
  <si>
    <t>X</t>
  </si>
  <si>
    <t>ABSHARCAMATAHMIN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</si>
  <si>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</si>
  <si>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</si>
  <si>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</si>
  <si>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</si>
  <si>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</si>
  <si>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</si>
  <si>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</si>
  <si>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</si>
  <si>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</si>
  <si>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</si>
  <si>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</si>
  <si>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</si>
  <si>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</si>
  <si>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</si>
  <si>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</si>
  <si>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</si>
  <si>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GİDERLERİ TOPLAMI</t>
  </si>
  <si>
    <t>01</t>
  </si>
  <si>
    <t>01 - PERSONEL GİDERLERİ</t>
  </si>
  <si>
    <t>01.1</t>
  </si>
  <si>
    <t>MEMURLAR</t>
  </si>
  <si>
    <t>01.2</t>
  </si>
  <si>
    <t>SÖZLEŞMELİ  PERSONEL</t>
  </si>
  <si>
    <t>01.3</t>
  </si>
  <si>
    <t>İŞÇİLER</t>
  </si>
  <si>
    <t>01.4</t>
  </si>
  <si>
    <t>GEÇİCİ PERSONEL</t>
  </si>
  <si>
    <t>01.5,01.6,01.7,01.8,01.9</t>
  </si>
  <si>
    <t>DİĞER PERSONEL</t>
  </si>
  <si>
    <t>02</t>
  </si>
  <si>
    <t>02 - SOSYAL GÜVENLİK KURUMLARINA DEVLET PRİMİ GİDERLERİ</t>
  </si>
  <si>
    <t>02.1</t>
  </si>
  <si>
    <t>02.2</t>
  </si>
  <si>
    <t xml:space="preserve">SÖZLEŞMELİ PERSONEL </t>
  </si>
  <si>
    <t>02.3</t>
  </si>
  <si>
    <t>02.4</t>
  </si>
  <si>
    <t>02.5,02.6,02.7,02.9</t>
  </si>
  <si>
    <t>03</t>
  </si>
  <si>
    <t>03 - MAL VE HİZMET ALIM GİDERLERİ</t>
  </si>
  <si>
    <t>03.1</t>
  </si>
  <si>
    <t>ÜRETİME YÖNELİK MAL VE MALZEME ALIMLARI</t>
  </si>
  <si>
    <t>03.2</t>
  </si>
  <si>
    <t>TÜKETİME YÖNELİK MAL VE MALZEME ALIMLARI</t>
  </si>
  <si>
    <t>03.3</t>
  </si>
  <si>
    <t>YOLLUKLAR</t>
  </si>
  <si>
    <t>03.4</t>
  </si>
  <si>
    <t>GÖREV GİDERLERİ</t>
  </si>
  <si>
    <t>03.5</t>
  </si>
  <si>
    <t>HİZMET ALIMLARI</t>
  </si>
  <si>
    <t>03.6</t>
  </si>
  <si>
    <t>TEMSİL VE TANITMA GİDERLERİ</t>
  </si>
  <si>
    <t>03.7</t>
  </si>
  <si>
    <t>MENKUL MAL,GAYRİMADDİ HAK ALIM, BAKIM VE ONARIM GİDERLERİ</t>
  </si>
  <si>
    <t>03.8</t>
  </si>
  <si>
    <t>GAYRİMENKUL MAL BAKIM VE ONARIM GİDERLERİ</t>
  </si>
  <si>
    <t>03.9</t>
  </si>
  <si>
    <t>TEDAVİ VE CENAZE GİDERLERİ</t>
  </si>
  <si>
    <t>04</t>
  </si>
  <si>
    <t>04 - FAİZ  GİDERLERİ</t>
  </si>
  <si>
    <t>04.1</t>
  </si>
  <si>
    <t xml:space="preserve">KAMU KURUMLARINA ÖDENEN İÇ BORÇ FAİZ GİDERLERİ </t>
  </si>
  <si>
    <t>04.2</t>
  </si>
  <si>
    <t>DİĞER İÇ BORÇ FAİZ GİDERLERİ</t>
  </si>
  <si>
    <t>04.3</t>
  </si>
  <si>
    <t>DIŞ BORÇ FAİZ GİDERLERİ</t>
  </si>
  <si>
    <t>04.4</t>
  </si>
  <si>
    <t>İSKONTO GİDERLERİ</t>
  </si>
  <si>
    <t>04.5</t>
  </si>
  <si>
    <t>KISA VADELİ NAKİT İŞLEMLERE AİT FAİZ GİDERLERİ</t>
  </si>
  <si>
    <t>05</t>
  </si>
  <si>
    <t xml:space="preserve">05 - CARİ TRANSFERLER </t>
  </si>
  <si>
    <t>05.1</t>
  </si>
  <si>
    <t>GÖREV ZARARLARI</t>
  </si>
  <si>
    <t>05.2</t>
  </si>
  <si>
    <t>HAZİNE YARDIMLARI</t>
  </si>
  <si>
    <t>05.3</t>
  </si>
  <si>
    <t>KAR AMACI GÜTMEYEN KURULUŞLARA YAPILAN TRANSFERLER</t>
  </si>
  <si>
    <t>05.4</t>
  </si>
  <si>
    <t>HANE HALKINA YAPILAN TRANSFERLER</t>
  </si>
  <si>
    <t>05.5</t>
  </si>
  <si>
    <t>DEVLET SOSYAL GÜVENLİK KURUMLARINDAN HANE HALKINA YAPILAN FAYDA ÖDEMELERİ</t>
  </si>
  <si>
    <t>05.6</t>
  </si>
  <si>
    <t>YURTDIŞINA YAPILAN TRANSFERLER</t>
  </si>
  <si>
    <t>05.8</t>
  </si>
  <si>
    <t>GELİRDEN AYRILAN PAYLAR</t>
  </si>
  <si>
    <t>06</t>
  </si>
  <si>
    <t>06 - SERMAYE GİDERLERİ</t>
  </si>
  <si>
    <t>06.1</t>
  </si>
  <si>
    <t>MAMUL MAL ALIMLARI</t>
  </si>
  <si>
    <t>06.2</t>
  </si>
  <si>
    <t>MENKUL SERMAYE ÜRETİM GİDERLERİ</t>
  </si>
  <si>
    <t>06.3</t>
  </si>
  <si>
    <t>GAYRİ MADDİ HAK ALIMLARI</t>
  </si>
  <si>
    <t>06.4</t>
  </si>
  <si>
    <t>GAYRİMENKUL ALIMLARI VE KAMULAŞTIRMASI</t>
  </si>
  <si>
    <t>06.5</t>
  </si>
  <si>
    <t>GAYRİMENKUL SERMAYE ÜRETİM GİDERLERİ</t>
  </si>
  <si>
    <t>06.6</t>
  </si>
  <si>
    <t>MENKUL MALLARIN BÜYÜK ONARIM GİDERLERİ</t>
  </si>
  <si>
    <t>06.7</t>
  </si>
  <si>
    <t>GAYRİMENKUL BÜYÜK ONARIM GİDERLERİ</t>
  </si>
  <si>
    <t>06.8</t>
  </si>
  <si>
    <t>STOK ALIMLARI (SAVUNMA DIŞINDA)</t>
  </si>
  <si>
    <t>06.9</t>
  </si>
  <si>
    <t>DİĞER SERMAYE GİDERLERİ</t>
  </si>
  <si>
    <t>07</t>
  </si>
  <si>
    <t>07 - SERMAYE TRANSFERLERİ</t>
  </si>
  <si>
    <t>07.1</t>
  </si>
  <si>
    <t xml:space="preserve">YURTİÇİ SERMAYE TRANSFERLERİ </t>
  </si>
  <si>
    <t>07.2</t>
  </si>
  <si>
    <t>YURTDIŞI SERMAYE TRANSFERLERİ</t>
  </si>
  <si>
    <t>08</t>
  </si>
  <si>
    <t xml:space="preserve">08 - BORÇ VERME </t>
  </si>
  <si>
    <t>08.1</t>
  </si>
  <si>
    <t xml:space="preserve">YURTİÇİ BORÇ VERME </t>
  </si>
  <si>
    <t>08.2</t>
  </si>
  <si>
    <t xml:space="preserve">YURTDIŞI BORÇ VERME </t>
  </si>
  <si>
    <t>09</t>
  </si>
  <si>
    <t>09 - YEDEK ÖDENEKLER</t>
  </si>
  <si>
    <t>2012</t>
  </si>
  <si>
    <t>38.31.00.01 - ÜST YÖNETİM, AKADEMİK VE İDARİ BİRİMLER</t>
  </si>
  <si>
    <t>38.31.00.01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</si>
</sst>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9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rebuchet MS"/>
      <family val="2"/>
    </font>
    <font>
      <sz val="7"/>
      <color indexed="8"/>
      <name val="Trebuchet MS"/>
      <family val="2"/>
    </font>
    <font>
      <b/>
      <sz val="7"/>
      <color indexed="8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 applyAlignment="1">
      <alignment/>
    </xf>
    <xf numFmtId="4" fontId="4" fillId="0" borderId="1" xfId="0" applyNumberFormat="1" applyFont="1" applyBorder="1" applyAlignment="1" applyProtection="1">
      <alignment horizontal="right" vertical="center" wrapText="1"/>
      <protection/>
    </xf>
    <xf numFmtId="4" fontId="4" fillId="0" borderId="2" xfId="0" applyNumberFormat="1" applyFont="1" applyBorder="1" applyAlignment="1" applyProtection="1">
      <alignment horizontal="right" vertical="center" wrapText="1"/>
      <protection/>
    </xf>
    <xf numFmtId="0" fontId="4" fillId="0" borderId="0" xfId="19" applyFont="1" applyAlignment="1">
      <alignment vertical="center"/>
      <protection/>
    </xf>
    <xf numFmtId="49" fontId="5" fillId="0" borderId="0" xfId="19" applyNumberFormat="1" applyFont="1" applyAlignment="1">
      <alignment horizontal="left" vertical="center"/>
      <protection/>
    </xf>
    <xf numFmtId="0" fontId="5" fillId="0" borderId="0" xfId="19" applyFont="1" applyAlignment="1">
      <alignment vertical="center"/>
      <protection/>
    </xf>
    <xf numFmtId="0" fontId="6" fillId="0" borderId="0" xfId="19" applyFont="1" applyAlignment="1">
      <alignment horizontal="center" vertical="center"/>
      <protection/>
    </xf>
    <xf numFmtId="3" fontId="5" fillId="0" borderId="0" xfId="19" applyNumberFormat="1" applyFont="1" applyAlignment="1">
      <alignment horizontal="center" vertical="center"/>
      <protection/>
    </xf>
    <xf numFmtId="0" fontId="7" fillId="0" borderId="0" xfId="19" applyFont="1" applyAlignment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19" applyFont="1" applyAlignment="1">
      <alignment vertical="center"/>
      <protection/>
    </xf>
    <xf numFmtId="0" fontId="6" fillId="0" borderId="0" xfId="19" applyNumberFormat="1" applyFont="1" applyAlignment="1">
      <alignment vertical="center"/>
      <protection/>
    </xf>
    <xf numFmtId="0" fontId="5" fillId="0" borderId="0" xfId="19" applyNumberFormat="1" applyFont="1" applyAlignment="1">
      <alignment horizontal="left" vertical="center"/>
      <protection/>
    </xf>
    <xf numFmtId="0" fontId="5" fillId="0" borderId="0" xfId="19" applyFont="1" applyAlignment="1">
      <alignment horizontal="center" vertical="center"/>
      <protection/>
    </xf>
    <xf numFmtId="3" fontId="7" fillId="0" borderId="0" xfId="19" applyNumberFormat="1" applyFont="1" applyAlignment="1">
      <alignment vertical="center"/>
      <protection/>
    </xf>
    <xf numFmtId="3" fontId="5" fillId="0" borderId="0" xfId="19" applyNumberFormat="1" applyFont="1" applyAlignment="1">
      <alignment vertical="center"/>
      <protection/>
    </xf>
    <xf numFmtId="3" fontId="7" fillId="0" borderId="0" xfId="0" applyNumberFormat="1" applyFont="1" applyAlignment="1">
      <alignment vertical="center"/>
    </xf>
    <xf numFmtId="0" fontId="6" fillId="0" borderId="0" xfId="19" applyFont="1" applyAlignment="1">
      <alignment horizontal="left" vertical="center"/>
      <protection/>
    </xf>
    <xf numFmtId="3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6" fillId="0" borderId="0" xfId="19" applyNumberFormat="1" applyFont="1" applyAlignment="1">
      <alignment horizontal="center" vertical="center"/>
      <protection/>
    </xf>
    <xf numFmtId="0" fontId="4" fillId="0" borderId="3" xfId="0" applyFont="1" applyBorder="1" applyAlignment="1">
      <alignment horizontal="center" vertical="center" wrapText="1"/>
    </xf>
    <xf numFmtId="49" fontId="5" fillId="0" borderId="0" xfId="19" applyNumberFormat="1" applyFont="1" applyAlignment="1">
      <alignment horizontal="center" vertical="center"/>
      <protection/>
    </xf>
    <xf numFmtId="0" fontId="4" fillId="0" borderId="4" xfId="0" applyFont="1" applyBorder="1" applyAlignment="1">
      <alignment horizontal="left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3" fontId="7" fillId="0" borderId="7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9" xfId="0" applyNumberFormat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3" fontId="7" fillId="0" borderId="4" xfId="0" applyNumberFormat="1" applyFont="1" applyBorder="1" applyAlignment="1">
      <alignment horizontal="right"/>
    </xf>
    <xf numFmtId="4" fontId="7" fillId="0" borderId="1" xfId="0" applyNumberFormat="1" applyFont="1" applyBorder="1" applyAlignment="1" applyProtection="1">
      <alignment horizontal="right" vertical="center" wrapText="1"/>
      <protection/>
    </xf>
    <xf numFmtId="4" fontId="7" fillId="0" borderId="2" xfId="0" applyNumberFormat="1" applyFont="1" applyBorder="1" applyAlignment="1" applyProtection="1">
      <alignment horizontal="right" vertical="center" wrapText="1"/>
      <protection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J83"/>
  <sheetViews>
    <sheetView tabSelected="1" workbookViewId="0" topLeftCell="G40">
      <selection activeCell="AJ65" sqref="AJ65"/>
    </sheetView>
  </sheetViews>
  <sheetFormatPr defaultColWidth="9.00390625" defaultRowHeight="13.5" customHeight="1"/>
  <cols>
    <col min="1" max="1" width="21.25390625" style="9" hidden="1" customWidth="1"/>
    <col min="2" max="2" width="14.125" style="9" hidden="1" customWidth="1"/>
    <col min="3" max="3" width="17.375" style="9" hidden="1" customWidth="1"/>
    <col min="4" max="4" width="9.75390625" style="9" hidden="1" customWidth="1"/>
    <col min="5" max="5" width="11.75390625" style="9" hidden="1" customWidth="1"/>
    <col min="6" max="6" width="59.625" style="9" bestFit="1" customWidth="1"/>
    <col min="7" max="7" width="13.25390625" style="16" bestFit="1" customWidth="1"/>
    <col min="8" max="8" width="9.375" style="16" bestFit="1" customWidth="1"/>
    <col min="9" max="9" width="8.125" style="16" bestFit="1" customWidth="1"/>
    <col min="10" max="10" width="8.375" style="16" bestFit="1" customWidth="1"/>
    <col min="11" max="12" width="21.25390625" style="16" hidden="1" customWidth="1"/>
    <col min="13" max="13" width="8.125" style="16" bestFit="1" customWidth="1"/>
    <col min="14" max="14" width="9.25390625" style="16" bestFit="1" customWidth="1"/>
    <col min="15" max="15" width="21.25390625" style="16" hidden="1" customWidth="1"/>
    <col min="16" max="16" width="10.75390625" style="16" hidden="1" customWidth="1"/>
    <col min="17" max="18" width="8.00390625" style="16" bestFit="1" customWidth="1"/>
    <col min="19" max="19" width="21.25390625" style="16" hidden="1" customWidth="1"/>
    <col min="20" max="20" width="11.375" style="16" hidden="1" customWidth="1"/>
    <col min="21" max="22" width="8.625" style="16" bestFit="1" customWidth="1"/>
    <col min="23" max="23" width="21.25390625" style="16" hidden="1" customWidth="1"/>
    <col min="24" max="24" width="11.625" style="16" hidden="1" customWidth="1"/>
    <col min="25" max="25" width="8.00390625" style="16" bestFit="1" customWidth="1"/>
    <col min="26" max="26" width="7.75390625" style="16" bestFit="1" customWidth="1"/>
    <col min="27" max="28" width="14.25390625" style="9" hidden="1" customWidth="1"/>
    <col min="29" max="29" width="7.875" style="9" bestFit="1" customWidth="1"/>
    <col min="30" max="30" width="8.75390625" style="9" bestFit="1" customWidth="1"/>
    <col min="31" max="32" width="8.875" style="9" bestFit="1" customWidth="1"/>
    <col min="33" max="33" width="7.00390625" style="9" bestFit="1" customWidth="1"/>
    <col min="34" max="35" width="6.25390625" style="9" bestFit="1" customWidth="1"/>
    <col min="36" max="36" width="13.75390625" style="9" bestFit="1" customWidth="1"/>
    <col min="37" max="16384" width="9.125" style="9" bestFit="1" customWidth="1"/>
  </cols>
  <sheetData>
    <row r="1" spans="1:29" ht="12.75" customHeight="1" hidden="1">
      <c r="A1" s="3" t="s">
        <v>0</v>
      </c>
      <c r="B1" s="4" t="s">
        <v>132</v>
      </c>
      <c r="C1" s="4" t="s">
        <v>1</v>
      </c>
      <c r="D1" s="4" t="s">
        <v>1</v>
      </c>
      <c r="E1" s="5" t="s">
        <v>1</v>
      </c>
      <c r="F1" s="6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  <c r="Q1" s="7" t="s">
        <v>1</v>
      </c>
      <c r="R1" s="7" t="s">
        <v>1</v>
      </c>
      <c r="S1" s="7" t="s">
        <v>1</v>
      </c>
      <c r="T1" s="7" t="s">
        <v>1</v>
      </c>
      <c r="U1" s="7" t="s">
        <v>1</v>
      </c>
      <c r="V1" s="7" t="s">
        <v>1</v>
      </c>
      <c r="W1" s="7" t="s">
        <v>1</v>
      </c>
      <c r="X1" s="7" t="s">
        <v>1</v>
      </c>
      <c r="Y1" s="7" t="s">
        <v>1</v>
      </c>
      <c r="Z1" s="7" t="s">
        <v>1</v>
      </c>
      <c r="AA1" s="8" t="s">
        <v>1</v>
      </c>
      <c r="AC1" s="8" t="s">
        <v>1</v>
      </c>
    </row>
    <row r="2" spans="1:29" ht="12.75" customHeight="1" hidden="1">
      <c r="A2" s="10" t="s">
        <v>2</v>
      </c>
      <c r="B2" s="4" t="s">
        <v>1</v>
      </c>
      <c r="C2" s="4" t="s">
        <v>1</v>
      </c>
      <c r="D2" s="4" t="s">
        <v>1</v>
      </c>
      <c r="E2" s="5" t="s">
        <v>1</v>
      </c>
      <c r="F2" s="6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  <c r="P2" s="7" t="s">
        <v>1</v>
      </c>
      <c r="Q2" s="7" t="s">
        <v>1</v>
      </c>
      <c r="R2" s="7" t="s">
        <v>1</v>
      </c>
      <c r="S2" s="7" t="s">
        <v>1</v>
      </c>
      <c r="T2" s="7" t="s">
        <v>1</v>
      </c>
      <c r="U2" s="7" t="s">
        <v>1</v>
      </c>
      <c r="V2" s="7" t="s">
        <v>1</v>
      </c>
      <c r="W2" s="7" t="s">
        <v>1</v>
      </c>
      <c r="X2" s="7" t="s">
        <v>1</v>
      </c>
      <c r="Y2" s="7" t="s">
        <v>1</v>
      </c>
      <c r="Z2" s="7" t="s">
        <v>1</v>
      </c>
      <c r="AA2" s="8" t="s">
        <v>1</v>
      </c>
      <c r="AC2" s="8" t="s">
        <v>1</v>
      </c>
    </row>
    <row r="3" spans="1:29" ht="12.75" customHeight="1" hidden="1">
      <c r="A3" s="10" t="s">
        <v>3</v>
      </c>
      <c r="B3" s="4" t="s">
        <v>1</v>
      </c>
      <c r="C3" s="4" t="s">
        <v>1</v>
      </c>
      <c r="D3" s="4" t="s">
        <v>1</v>
      </c>
      <c r="E3" s="5" t="s">
        <v>1</v>
      </c>
      <c r="F3" s="6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8" t="s">
        <v>1</v>
      </c>
      <c r="AC3" s="8" t="s">
        <v>1</v>
      </c>
    </row>
    <row r="4" spans="1:29" ht="12.75" customHeight="1" hidden="1">
      <c r="A4" s="10" t="s">
        <v>4</v>
      </c>
      <c r="B4" s="5" t="s">
        <v>1</v>
      </c>
      <c r="C4" s="5" t="s">
        <v>1</v>
      </c>
      <c r="D4" s="5" t="s">
        <v>1</v>
      </c>
      <c r="E4" s="5" t="s">
        <v>1</v>
      </c>
      <c r="F4" s="6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  <c r="W4" s="7" t="s">
        <v>1</v>
      </c>
      <c r="X4" s="7" t="s">
        <v>1</v>
      </c>
      <c r="Y4" s="7" t="s">
        <v>1</v>
      </c>
      <c r="Z4" s="7" t="s">
        <v>1</v>
      </c>
      <c r="AA4" s="8" t="s">
        <v>1</v>
      </c>
      <c r="AC4" s="8" t="s">
        <v>1</v>
      </c>
    </row>
    <row r="5" spans="1:29" ht="12.75" customHeight="1" hidden="1">
      <c r="A5" s="11" t="s">
        <v>5</v>
      </c>
      <c r="B5" s="12" t="s">
        <v>134</v>
      </c>
      <c r="C5" s="8" t="s">
        <v>1</v>
      </c>
      <c r="D5" s="8" t="s">
        <v>1</v>
      </c>
      <c r="E5" s="8" t="s">
        <v>1</v>
      </c>
      <c r="F5" s="13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14" t="s">
        <v>1</v>
      </c>
      <c r="M5" s="14" t="s">
        <v>1</v>
      </c>
      <c r="N5" s="14" t="s">
        <v>1</v>
      </c>
      <c r="O5" s="14" t="s">
        <v>1</v>
      </c>
      <c r="P5" s="14" t="s">
        <v>1</v>
      </c>
      <c r="Q5" s="14" t="s">
        <v>1</v>
      </c>
      <c r="R5" s="14" t="s">
        <v>1</v>
      </c>
      <c r="S5" s="14" t="s">
        <v>1</v>
      </c>
      <c r="T5" s="14" t="s">
        <v>1</v>
      </c>
      <c r="U5" s="14" t="s">
        <v>1</v>
      </c>
      <c r="V5" s="14" t="s">
        <v>1</v>
      </c>
      <c r="W5" s="14" t="s">
        <v>1</v>
      </c>
      <c r="X5" s="14" t="s">
        <v>1</v>
      </c>
      <c r="Y5" s="14" t="s">
        <v>1</v>
      </c>
      <c r="Z5" s="14" t="s">
        <v>1</v>
      </c>
      <c r="AA5" s="8" t="s">
        <v>1</v>
      </c>
      <c r="AC5" s="8" t="s">
        <v>1</v>
      </c>
    </row>
    <row r="6" spans="1:29" ht="15.75" customHeight="1" hidden="1">
      <c r="A6" s="3" t="s">
        <v>6</v>
      </c>
      <c r="B6" s="8" t="s">
        <v>133</v>
      </c>
      <c r="C6" s="8" t="s">
        <v>1</v>
      </c>
      <c r="D6" s="8" t="s">
        <v>1</v>
      </c>
      <c r="E6" s="8" t="s">
        <v>1</v>
      </c>
      <c r="F6" s="8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  <c r="L6" s="14" t="s">
        <v>1</v>
      </c>
      <c r="M6" s="14" t="s">
        <v>1</v>
      </c>
      <c r="N6" s="14" t="s">
        <v>1</v>
      </c>
      <c r="O6" s="14" t="s">
        <v>1</v>
      </c>
      <c r="P6" s="14" t="s">
        <v>1</v>
      </c>
      <c r="Q6" s="14" t="s">
        <v>1</v>
      </c>
      <c r="R6" s="14" t="s">
        <v>1</v>
      </c>
      <c r="S6" s="14" t="s">
        <v>1</v>
      </c>
      <c r="T6" s="14" t="s">
        <v>1</v>
      </c>
      <c r="U6" s="14" t="s">
        <v>1</v>
      </c>
      <c r="V6" s="14" t="s">
        <v>1</v>
      </c>
      <c r="W6" s="14" t="s">
        <v>1</v>
      </c>
      <c r="X6" s="14" t="s">
        <v>1</v>
      </c>
      <c r="Y6" s="14" t="s">
        <v>1</v>
      </c>
      <c r="Z6" s="14" t="s">
        <v>1</v>
      </c>
      <c r="AA6" s="8" t="s">
        <v>1</v>
      </c>
      <c r="AC6" s="8" t="s">
        <v>1</v>
      </c>
    </row>
    <row r="7" spans="1:29" ht="13.5" hidden="1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15" t="s">
        <v>1</v>
      </c>
      <c r="H7" s="15" t="s">
        <v>1</v>
      </c>
      <c r="I7" s="15" t="s">
        <v>1</v>
      </c>
      <c r="J7" s="15" t="s">
        <v>1</v>
      </c>
      <c r="K7" s="15" t="s">
        <v>1</v>
      </c>
      <c r="L7" s="15" t="s">
        <v>1</v>
      </c>
      <c r="M7" s="15" t="s">
        <v>1</v>
      </c>
      <c r="N7" s="15" t="s">
        <v>1</v>
      </c>
      <c r="O7" s="15" t="s">
        <v>1</v>
      </c>
      <c r="P7" s="15" t="s">
        <v>1</v>
      </c>
      <c r="Q7" s="15" t="s">
        <v>1</v>
      </c>
      <c r="R7" s="15" t="s">
        <v>1</v>
      </c>
      <c r="S7" s="15" t="s">
        <v>1</v>
      </c>
      <c r="T7" s="15" t="s">
        <v>1</v>
      </c>
      <c r="U7" s="15" t="s">
        <v>1</v>
      </c>
      <c r="V7" s="15" t="s">
        <v>1</v>
      </c>
      <c r="W7" s="15" t="s">
        <v>1</v>
      </c>
      <c r="X7" s="15" t="s">
        <v>1</v>
      </c>
      <c r="Y7" s="15" t="s">
        <v>1</v>
      </c>
      <c r="Z7" s="15" t="s">
        <v>1</v>
      </c>
      <c r="AA7" s="15" t="s">
        <v>1</v>
      </c>
      <c r="AC7" s="15" t="s">
        <v>1</v>
      </c>
    </row>
    <row r="8" ht="13.5" hidden="1"/>
    <row r="9" ht="13.5" hidden="1"/>
    <row r="11" spans="6:36" ht="22.5" customHeight="1">
      <c r="F11" s="46" t="s">
        <v>7</v>
      </c>
      <c r="G11" s="46" t="s">
        <v>1</v>
      </c>
      <c r="H11" s="46" t="s">
        <v>1</v>
      </c>
      <c r="I11" s="46" t="s">
        <v>1</v>
      </c>
      <c r="J11" s="46" t="s">
        <v>1</v>
      </c>
      <c r="K11" s="46" t="s">
        <v>1</v>
      </c>
      <c r="L11" s="46" t="s">
        <v>1</v>
      </c>
      <c r="M11" s="46" t="s">
        <v>1</v>
      </c>
      <c r="N11" s="46" t="s">
        <v>1</v>
      </c>
      <c r="O11" s="46" t="s">
        <v>1</v>
      </c>
      <c r="P11" s="46" t="s">
        <v>1</v>
      </c>
      <c r="Q11" s="46" t="s">
        <v>1</v>
      </c>
      <c r="R11" s="46" t="s">
        <v>1</v>
      </c>
      <c r="S11" s="46" t="s">
        <v>1</v>
      </c>
      <c r="T11" s="46" t="s">
        <v>1</v>
      </c>
      <c r="U11" s="46" t="s">
        <v>1</v>
      </c>
      <c r="V11" s="46" t="s">
        <v>1</v>
      </c>
      <c r="W11" s="46" t="s">
        <v>1</v>
      </c>
      <c r="X11" s="46" t="s">
        <v>1</v>
      </c>
      <c r="Y11" s="46" t="s">
        <v>1</v>
      </c>
      <c r="Z11" s="46" t="s">
        <v>1</v>
      </c>
      <c r="AA11" s="46" t="s">
        <v>1</v>
      </c>
      <c r="AB11" s="46" t="s">
        <v>1</v>
      </c>
      <c r="AC11" s="46" t="s">
        <v>1</v>
      </c>
      <c r="AD11" s="46" t="s">
        <v>1</v>
      </c>
      <c r="AE11" s="46" t="s">
        <v>1</v>
      </c>
      <c r="AF11" s="46" t="s">
        <v>1</v>
      </c>
      <c r="AG11" s="46" t="s">
        <v>1</v>
      </c>
      <c r="AH11" s="46" t="s">
        <v>1</v>
      </c>
      <c r="AI11" s="46" t="s">
        <v>1</v>
      </c>
      <c r="AJ11" s="46" t="s">
        <v>1</v>
      </c>
    </row>
    <row r="12" ht="13.5" hidden="1"/>
    <row r="13" spans="6:36" ht="13.5" hidden="1">
      <c r="F13" s="6" t="s">
        <v>8</v>
      </c>
      <c r="G13" s="7" t="s">
        <v>9</v>
      </c>
      <c r="H13" s="7" t="s">
        <v>10</v>
      </c>
      <c r="I13" s="7" t="s">
        <v>9</v>
      </c>
      <c r="J13" s="7" t="s">
        <v>9</v>
      </c>
      <c r="K13" s="7" t="s">
        <v>9</v>
      </c>
      <c r="L13" s="7" t="s">
        <v>9</v>
      </c>
      <c r="M13" s="16" t="s">
        <v>11</v>
      </c>
      <c r="N13" s="16" t="s">
        <v>11</v>
      </c>
      <c r="O13" s="7" t="s">
        <v>9</v>
      </c>
      <c r="P13" s="7" t="s">
        <v>9</v>
      </c>
      <c r="Q13" s="7" t="s">
        <v>11</v>
      </c>
      <c r="R13" s="7" t="s">
        <v>11</v>
      </c>
      <c r="S13" s="7" t="s">
        <v>9</v>
      </c>
      <c r="T13" s="7" t="s">
        <v>9</v>
      </c>
      <c r="U13" s="7" t="s">
        <v>11</v>
      </c>
      <c r="V13" s="7" t="s">
        <v>11</v>
      </c>
      <c r="W13" s="7" t="s">
        <v>9</v>
      </c>
      <c r="X13" s="7" t="s">
        <v>9</v>
      </c>
      <c r="Y13" s="7" t="s">
        <v>11</v>
      </c>
      <c r="Z13" s="7" t="s">
        <v>11</v>
      </c>
      <c r="AA13" s="7" t="s">
        <v>9</v>
      </c>
      <c r="AB13" s="7" t="s">
        <v>9</v>
      </c>
      <c r="AC13" s="7" t="s">
        <v>11</v>
      </c>
      <c r="AD13" s="7" t="s">
        <v>11</v>
      </c>
      <c r="AE13" s="7" t="s">
        <v>9</v>
      </c>
      <c r="AF13" s="7" t="s">
        <v>9</v>
      </c>
      <c r="AJ13" s="9" t="s">
        <v>12</v>
      </c>
    </row>
    <row r="14" spans="6:36" ht="13.5" hidden="1">
      <c r="F14" s="6" t="s">
        <v>13</v>
      </c>
      <c r="G14" s="7">
        <f>ButceYil-1</f>
        <v>2011</v>
      </c>
      <c r="H14" s="7" t="str">
        <f>ButceYil</f>
        <v>2012</v>
      </c>
      <c r="I14" s="7">
        <f>ButceYil-1</f>
        <v>2011</v>
      </c>
      <c r="J14" s="7" t="str">
        <f>ButceYil</f>
        <v>2012</v>
      </c>
      <c r="K14" s="7">
        <f>ButceYil-1</f>
        <v>2011</v>
      </c>
      <c r="L14" s="7" t="str">
        <f>ButceYil</f>
        <v>2012</v>
      </c>
      <c r="O14" s="7">
        <f>ButceYil-1</f>
        <v>2011</v>
      </c>
      <c r="P14" s="7" t="str">
        <f>ButceYil</f>
        <v>2012</v>
      </c>
      <c r="Q14" s="7">
        <f>ButceYil-1</f>
        <v>2011</v>
      </c>
      <c r="R14" s="7" t="str">
        <f>ButceYil</f>
        <v>2012</v>
      </c>
      <c r="S14" s="7">
        <f>ButceYil-1</f>
        <v>2011</v>
      </c>
      <c r="T14" s="7" t="str">
        <f>ButceYil</f>
        <v>2012</v>
      </c>
      <c r="U14" s="7">
        <f>ButceYil-1</f>
        <v>2011</v>
      </c>
      <c r="V14" s="7" t="str">
        <f>ButceYil</f>
        <v>2012</v>
      </c>
      <c r="W14" s="7">
        <f>ButceYil-1</f>
        <v>2011</v>
      </c>
      <c r="X14" s="7" t="str">
        <f>ButceYil</f>
        <v>2012</v>
      </c>
      <c r="Y14" s="7">
        <f>ButceYil-1</f>
        <v>2011</v>
      </c>
      <c r="Z14" s="7" t="str">
        <f>ButceYil</f>
        <v>2012</v>
      </c>
      <c r="AA14" s="7">
        <f>ButceYil-1</f>
        <v>2011</v>
      </c>
      <c r="AB14" s="7" t="str">
        <f>ButceYil</f>
        <v>2012</v>
      </c>
      <c r="AC14" s="7">
        <f>ButceYil-1</f>
        <v>2011</v>
      </c>
      <c r="AD14" s="7" t="str">
        <f>ButceYil</f>
        <v>2012</v>
      </c>
      <c r="AE14" s="7">
        <f>ButceYil-1</f>
        <v>2011</v>
      </c>
      <c r="AF14" s="7" t="str">
        <f>ButceYil</f>
        <v>2012</v>
      </c>
      <c r="AJ14" s="9" t="str">
        <f>ButceYil</f>
        <v>2012</v>
      </c>
    </row>
    <row r="15" spans="6:32" ht="13.5" hidden="1">
      <c r="F15" s="6" t="s">
        <v>14</v>
      </c>
      <c r="G15" s="7" t="s">
        <v>1</v>
      </c>
      <c r="H15" s="7">
        <v>6</v>
      </c>
      <c r="I15" s="7" t="s">
        <v>1</v>
      </c>
      <c r="J15" s="7" t="s">
        <v>1</v>
      </c>
      <c r="K15" s="7" t="s">
        <v>1</v>
      </c>
      <c r="L15" s="7" t="s">
        <v>1</v>
      </c>
      <c r="O15" s="7" t="s">
        <v>1</v>
      </c>
      <c r="P15" s="7" t="s">
        <v>1</v>
      </c>
      <c r="Q15" s="7" t="s">
        <v>1</v>
      </c>
      <c r="R15" s="7" t="s">
        <v>1</v>
      </c>
      <c r="S15" s="7" t="s">
        <v>1</v>
      </c>
      <c r="T15" s="7" t="s">
        <v>1</v>
      </c>
      <c r="U15" s="7" t="s">
        <v>1</v>
      </c>
      <c r="V15" s="7" t="s">
        <v>1</v>
      </c>
      <c r="W15" s="7" t="s">
        <v>1</v>
      </c>
      <c r="X15" s="7" t="s">
        <v>1</v>
      </c>
      <c r="Y15" s="7" t="s">
        <v>1</v>
      </c>
      <c r="Z15" s="7" t="s">
        <v>1</v>
      </c>
      <c r="AA15" s="7" t="s">
        <v>1</v>
      </c>
      <c r="AB15" s="7" t="s">
        <v>1</v>
      </c>
      <c r="AC15" s="7" t="s">
        <v>1</v>
      </c>
      <c r="AD15" s="7" t="s">
        <v>1</v>
      </c>
      <c r="AE15" s="7" t="s">
        <v>1</v>
      </c>
      <c r="AF15" s="7" t="s">
        <v>1</v>
      </c>
    </row>
    <row r="16" spans="6:36" ht="13.5" hidden="1">
      <c r="F16" s="6" t="s">
        <v>15</v>
      </c>
      <c r="G16" s="7">
        <v>12</v>
      </c>
      <c r="H16" s="7" t="s">
        <v>1</v>
      </c>
      <c r="I16" s="7">
        <v>1</v>
      </c>
      <c r="J16" s="7">
        <v>1</v>
      </c>
      <c r="K16" s="7">
        <v>2</v>
      </c>
      <c r="L16" s="7">
        <v>2</v>
      </c>
      <c r="O16" s="7">
        <v>3</v>
      </c>
      <c r="P16" s="7">
        <v>3</v>
      </c>
      <c r="Q16" s="7">
        <v>3</v>
      </c>
      <c r="R16" s="7">
        <v>3</v>
      </c>
      <c r="S16" s="7">
        <v>4</v>
      </c>
      <c r="T16" s="7">
        <v>4</v>
      </c>
      <c r="U16" s="7">
        <v>4</v>
      </c>
      <c r="V16" s="7">
        <v>4</v>
      </c>
      <c r="W16" s="7">
        <v>5</v>
      </c>
      <c r="X16" s="7">
        <v>5</v>
      </c>
      <c r="Y16" s="7">
        <v>5</v>
      </c>
      <c r="Z16" s="7">
        <v>5</v>
      </c>
      <c r="AA16" s="7">
        <v>6</v>
      </c>
      <c r="AB16" s="7">
        <v>6</v>
      </c>
      <c r="AC16" s="7">
        <v>6</v>
      </c>
      <c r="AD16" s="7">
        <v>6</v>
      </c>
      <c r="AE16" s="7">
        <v>6</v>
      </c>
      <c r="AF16" s="7">
        <v>6</v>
      </c>
      <c r="AJ16" s="9">
        <v>6</v>
      </c>
    </row>
    <row r="17" spans="6:36" ht="13.5" hidden="1">
      <c r="F17" s="6" t="s">
        <v>16</v>
      </c>
      <c r="G17" s="16" t="str">
        <f aca="true" t="shared" si="0" ref="G17:L17">KurKod</f>
        <v>38.31.00.01</v>
      </c>
      <c r="H17" s="16" t="str">
        <f t="shared" si="0"/>
        <v>38.31.00.01</v>
      </c>
      <c r="I17" s="16" t="str">
        <f t="shared" si="0"/>
        <v>38.31.00.01</v>
      </c>
      <c r="J17" s="16" t="str">
        <f t="shared" si="0"/>
        <v>38.31.00.01</v>
      </c>
      <c r="K17" s="16" t="str">
        <f t="shared" si="0"/>
        <v>38.31.00.01</v>
      </c>
      <c r="L17" s="16" t="str">
        <f t="shared" si="0"/>
        <v>38.31.00.01</v>
      </c>
      <c r="O17" s="16" t="str">
        <f aca="true" t="shared" si="1" ref="O17:AF17">KurKod</f>
        <v>38.31.00.01</v>
      </c>
      <c r="P17" s="16" t="str">
        <f t="shared" si="1"/>
        <v>38.31.00.01</v>
      </c>
      <c r="Q17" s="16" t="str">
        <f t="shared" si="1"/>
        <v>38.31.00.01</v>
      </c>
      <c r="R17" s="16" t="str">
        <f t="shared" si="1"/>
        <v>38.31.00.01</v>
      </c>
      <c r="S17" s="16" t="str">
        <f t="shared" si="1"/>
        <v>38.31.00.01</v>
      </c>
      <c r="T17" s="16" t="str">
        <f t="shared" si="1"/>
        <v>38.31.00.01</v>
      </c>
      <c r="U17" s="16" t="str">
        <f t="shared" si="1"/>
        <v>38.31.00.01</v>
      </c>
      <c r="V17" s="16" t="str">
        <f t="shared" si="1"/>
        <v>38.31.00.01</v>
      </c>
      <c r="W17" s="16" t="str">
        <f t="shared" si="1"/>
        <v>38.31.00.01</v>
      </c>
      <c r="X17" s="16" t="str">
        <f t="shared" si="1"/>
        <v>38.31.00.01</v>
      </c>
      <c r="Y17" s="16" t="str">
        <f t="shared" si="1"/>
        <v>38.31.00.01</v>
      </c>
      <c r="Z17" s="16" t="str">
        <f t="shared" si="1"/>
        <v>38.31.00.01</v>
      </c>
      <c r="AA17" s="16" t="str">
        <f t="shared" si="1"/>
        <v>38.31.00.01</v>
      </c>
      <c r="AB17" s="16" t="str">
        <f t="shared" si="1"/>
        <v>38.31.00.01</v>
      </c>
      <c r="AC17" s="16" t="str">
        <f t="shared" si="1"/>
        <v>38.31.00.01</v>
      </c>
      <c r="AD17" s="16" t="str">
        <f t="shared" si="1"/>
        <v>38.31.00.01</v>
      </c>
      <c r="AE17" s="16" t="str">
        <f t="shared" si="1"/>
        <v>38.31.00.01</v>
      </c>
      <c r="AF17" s="16" t="str">
        <f t="shared" si="1"/>
        <v>38.31.00.01</v>
      </c>
      <c r="AJ17" s="9" t="str">
        <f>KurKod</f>
        <v>38.31.00.01</v>
      </c>
    </row>
    <row r="18" spans="6:32" ht="16.5" customHeight="1" hidden="1">
      <c r="F18" s="6" t="s">
        <v>1</v>
      </c>
      <c r="AA18" s="16" t="s">
        <v>1</v>
      </c>
      <c r="AB18" s="16" t="s">
        <v>1</v>
      </c>
      <c r="AC18" s="16" t="s">
        <v>1</v>
      </c>
      <c r="AD18" s="16" t="s">
        <v>1</v>
      </c>
      <c r="AE18" s="16" t="s">
        <v>1</v>
      </c>
      <c r="AF18" s="16" t="s">
        <v>1</v>
      </c>
    </row>
    <row r="19" spans="6:32" ht="16.5" customHeight="1">
      <c r="F19" s="17" t="s">
        <v>17</v>
      </c>
      <c r="G19" s="18" t="str">
        <f>ButceYil</f>
        <v>2012</v>
      </c>
      <c r="AA19" s="16" t="s">
        <v>1</v>
      </c>
      <c r="AB19" s="16" t="s">
        <v>1</v>
      </c>
      <c r="AC19" s="16" t="s">
        <v>1</v>
      </c>
      <c r="AD19" s="16" t="s">
        <v>1</v>
      </c>
      <c r="AE19" s="16" t="s">
        <v>1</v>
      </c>
      <c r="AF19" s="16" t="s">
        <v>1</v>
      </c>
    </row>
    <row r="20" spans="6:30" ht="17.25" customHeight="1">
      <c r="F20" s="19" t="s">
        <v>18</v>
      </c>
      <c r="G20" s="42" t="str">
        <f>Kurum</f>
        <v>38.31.00.01 - ÜST YÖNETİM, AKADEMİK VE İDARİ BİRİMLER</v>
      </c>
      <c r="H20" s="42" t="s">
        <v>1</v>
      </c>
      <c r="I20" s="42" t="s">
        <v>1</v>
      </c>
      <c r="J20" s="42" t="s">
        <v>1</v>
      </c>
      <c r="K20" s="42" t="s">
        <v>1</v>
      </c>
      <c r="L20" s="42" t="s">
        <v>1</v>
      </c>
      <c r="M20" s="42" t="s">
        <v>1</v>
      </c>
      <c r="N20" s="42" t="s">
        <v>1</v>
      </c>
      <c r="O20" s="42" t="s">
        <v>1</v>
      </c>
      <c r="P20" s="42" t="s">
        <v>1</v>
      </c>
      <c r="Q20" s="42" t="s">
        <v>1</v>
      </c>
      <c r="R20" s="42" t="s">
        <v>1</v>
      </c>
      <c r="S20" s="42" t="s">
        <v>1</v>
      </c>
      <c r="T20" s="42" t="s">
        <v>1</v>
      </c>
      <c r="U20" s="42" t="s">
        <v>1</v>
      </c>
      <c r="V20" s="42" t="s">
        <v>1</v>
      </c>
      <c r="AA20" s="16" t="s">
        <v>1</v>
      </c>
      <c r="AB20" s="16" t="s">
        <v>1</v>
      </c>
      <c r="AC20" s="16" t="s">
        <v>1</v>
      </c>
      <c r="AD20" s="16" t="s">
        <v>1</v>
      </c>
    </row>
    <row r="21" spans="6:36" ht="33.75" customHeight="1">
      <c r="F21" s="44" t="s">
        <v>1</v>
      </c>
      <c r="G21" s="41" t="str">
        <f>ButceYil-1&amp;" "&amp;"GERÇEKLEŞME TOPLAMI"</f>
        <v>2011 GERÇEKLEŞME TOPLAMI</v>
      </c>
      <c r="H21" s="41" t="str">
        <f>ButceYil&amp;" "&amp;"BAŞLANGIÇ ÖDENEĞİ"</f>
        <v>2012 BAŞLANGIÇ ÖDENEĞİ</v>
      </c>
      <c r="I21" s="41" t="s">
        <v>19</v>
      </c>
      <c r="J21" s="41" t="s">
        <v>1</v>
      </c>
      <c r="K21" s="41" t="s">
        <v>20</v>
      </c>
      <c r="L21" s="41" t="s">
        <v>1</v>
      </c>
      <c r="M21" s="41" t="s">
        <v>20</v>
      </c>
      <c r="N21" s="41" t="s">
        <v>1</v>
      </c>
      <c r="O21" s="41" t="s">
        <v>21</v>
      </c>
      <c r="P21" s="41" t="s">
        <v>1</v>
      </c>
      <c r="Q21" s="41" t="s">
        <v>21</v>
      </c>
      <c r="R21" s="41" t="s">
        <v>1</v>
      </c>
      <c r="S21" s="41" t="s">
        <v>22</v>
      </c>
      <c r="T21" s="41" t="s">
        <v>1</v>
      </c>
      <c r="U21" s="41" t="s">
        <v>22</v>
      </c>
      <c r="V21" s="41" t="s">
        <v>1</v>
      </c>
      <c r="W21" s="41" t="s">
        <v>23</v>
      </c>
      <c r="X21" s="41" t="s">
        <v>1</v>
      </c>
      <c r="Y21" s="41" t="s">
        <v>23</v>
      </c>
      <c r="Z21" s="41" t="s">
        <v>1</v>
      </c>
      <c r="AA21" s="41" t="s">
        <v>24</v>
      </c>
      <c r="AB21" s="41" t="s">
        <v>1</v>
      </c>
      <c r="AC21" s="41" t="s">
        <v>24</v>
      </c>
      <c r="AD21" s="41" t="s">
        <v>1</v>
      </c>
      <c r="AE21" s="41" t="s">
        <v>25</v>
      </c>
      <c r="AF21" s="41" t="s">
        <v>1</v>
      </c>
      <c r="AG21" s="41" t="s">
        <v>26</v>
      </c>
      <c r="AH21" s="41" t="s">
        <v>27</v>
      </c>
      <c r="AI21" s="41" t="s">
        <v>1</v>
      </c>
      <c r="AJ21" s="41" t="str">
        <f>ButceYil&amp;" "&amp;"YILSONU GERÇEKLEŞME TAHMİNİ"</f>
        <v>2012 YILSONU GERÇEKLEŞME TAHMİNİ</v>
      </c>
    </row>
    <row r="22" spans="1:36" ht="16.5" customHeight="1">
      <c r="A22" s="6" t="s">
        <v>8</v>
      </c>
      <c r="B22" s="20" t="s">
        <v>28</v>
      </c>
      <c r="F22" s="45" t="s">
        <v>1</v>
      </c>
      <c r="G22" s="43" t="s">
        <v>1</v>
      </c>
      <c r="H22" s="43" t="s">
        <v>1</v>
      </c>
      <c r="I22" s="21">
        <f>ButceYil-1</f>
        <v>2011</v>
      </c>
      <c r="J22" s="21" t="str">
        <f>ButceYil</f>
        <v>2012</v>
      </c>
      <c r="K22" s="21">
        <f>ButceYil-1</f>
        <v>2011</v>
      </c>
      <c r="L22" s="21" t="str">
        <f>ButceYil</f>
        <v>2012</v>
      </c>
      <c r="M22" s="21">
        <f>ButceYil-1</f>
        <v>2011</v>
      </c>
      <c r="N22" s="21" t="str">
        <f>ButceYil</f>
        <v>2012</v>
      </c>
      <c r="O22" s="21">
        <f>ButceYil-1</f>
        <v>2011</v>
      </c>
      <c r="P22" s="21" t="str">
        <f>ButceYil</f>
        <v>2012</v>
      </c>
      <c r="Q22" s="21">
        <f>ButceYil-1</f>
        <v>2011</v>
      </c>
      <c r="R22" s="21" t="str">
        <f>ButceYil</f>
        <v>2012</v>
      </c>
      <c r="S22" s="21">
        <f>ButceYil-1</f>
        <v>2011</v>
      </c>
      <c r="T22" s="21" t="str">
        <f>ButceYil</f>
        <v>2012</v>
      </c>
      <c r="U22" s="21">
        <f>ButceYil-1</f>
        <v>2011</v>
      </c>
      <c r="V22" s="21" t="str">
        <f>ButceYil</f>
        <v>2012</v>
      </c>
      <c r="W22" s="21">
        <f>ButceYil-1</f>
        <v>2011</v>
      </c>
      <c r="X22" s="21" t="str">
        <f>ButceYil</f>
        <v>2012</v>
      </c>
      <c r="Y22" s="21">
        <f>ButceYil-1</f>
        <v>2011</v>
      </c>
      <c r="Z22" s="21" t="str">
        <f>ButceYil</f>
        <v>2012</v>
      </c>
      <c r="AA22" s="21">
        <f>ButceYil-1</f>
        <v>2011</v>
      </c>
      <c r="AB22" s="21" t="str">
        <f>ButceYil</f>
        <v>2012</v>
      </c>
      <c r="AC22" s="21">
        <f>ButceYil-1</f>
        <v>2011</v>
      </c>
      <c r="AD22" s="21" t="str">
        <f>ButceYil</f>
        <v>2012</v>
      </c>
      <c r="AE22" s="21">
        <f>ButceYil-1</f>
        <v>2011</v>
      </c>
      <c r="AF22" s="21" t="str">
        <f>ButceYil</f>
        <v>2012</v>
      </c>
      <c r="AG22" s="43" t="s">
        <v>1</v>
      </c>
      <c r="AH22" s="21">
        <f>ButceYil-1</f>
        <v>2011</v>
      </c>
      <c r="AI22" s="21" t="str">
        <f>ButceYil</f>
        <v>2012</v>
      </c>
      <c r="AJ22" s="43" t="s">
        <v>1</v>
      </c>
    </row>
    <row r="23" spans="1:36" ht="13.5">
      <c r="A23" s="22" t="s">
        <v>1</v>
      </c>
      <c r="B23" s="22" t="s">
        <v>1</v>
      </c>
      <c r="F23" s="23" t="s">
        <v>29</v>
      </c>
      <c r="G23" s="24">
        <f aca="true" t="shared" si="2" ref="G23:AF23">G24+G30+G36+G46+G52+G60+G70+G73+G76</f>
        <v>55699873.28</v>
      </c>
      <c r="H23" s="24">
        <f t="shared" si="2"/>
        <v>57295000</v>
      </c>
      <c r="I23" s="24">
        <f t="shared" si="2"/>
        <v>2869076.8499999996</v>
      </c>
      <c r="J23" s="24">
        <f t="shared" si="2"/>
        <v>2472878.7300000004</v>
      </c>
      <c r="K23" s="24">
        <f t="shared" si="2"/>
        <v>7132231.569999999</v>
      </c>
      <c r="L23" s="24">
        <f t="shared" si="2"/>
        <v>8017975.370000001</v>
      </c>
      <c r="M23" s="24">
        <f t="shared" si="2"/>
        <v>4263154.72</v>
      </c>
      <c r="N23" s="24">
        <f t="shared" si="2"/>
        <v>5545096.64</v>
      </c>
      <c r="O23" s="24">
        <f t="shared" si="2"/>
        <v>10280432.54</v>
      </c>
      <c r="P23" s="24">
        <f t="shared" si="2"/>
        <v>11050117.620000001</v>
      </c>
      <c r="Q23" s="24">
        <f t="shared" si="2"/>
        <v>3148200.9699999997</v>
      </c>
      <c r="R23" s="24">
        <f t="shared" si="2"/>
        <v>3032142.2500000005</v>
      </c>
      <c r="S23" s="24">
        <f t="shared" si="2"/>
        <v>19523772.049999997</v>
      </c>
      <c r="T23" s="24">
        <f t="shared" si="2"/>
        <v>17280998.22</v>
      </c>
      <c r="U23" s="24">
        <f t="shared" si="2"/>
        <v>9243339.51</v>
      </c>
      <c r="V23" s="24">
        <f t="shared" si="2"/>
        <v>6230880.599999999</v>
      </c>
      <c r="W23" s="24">
        <f t="shared" si="2"/>
        <v>22735615.61</v>
      </c>
      <c r="X23" s="24">
        <f t="shared" si="2"/>
        <v>24085312.259999998</v>
      </c>
      <c r="Y23" s="24">
        <f t="shared" si="2"/>
        <v>3211843.559999999</v>
      </c>
      <c r="Z23" s="24">
        <f t="shared" si="2"/>
        <v>6804314.040000001</v>
      </c>
      <c r="AA23" s="24">
        <f t="shared" si="2"/>
        <v>27175071.560000002</v>
      </c>
      <c r="AB23" s="24">
        <f t="shared" si="2"/>
        <v>29382115.23</v>
      </c>
      <c r="AC23" s="24">
        <f t="shared" si="2"/>
        <v>4439455.950000001</v>
      </c>
      <c r="AD23" s="24">
        <f t="shared" si="2"/>
        <v>5296802.969999999</v>
      </c>
      <c r="AE23" s="24">
        <f t="shared" si="2"/>
        <v>27175071.560000002</v>
      </c>
      <c r="AF23" s="24">
        <f t="shared" si="2"/>
        <v>29382115.23</v>
      </c>
      <c r="AG23" s="1">
        <f>IF(AF23=0,0,IF(AE23=0,0,(AF23-AE23)/AE23*100))</f>
        <v>8.121574455202643</v>
      </c>
      <c r="AH23" s="2">
        <f>IF(AE23=0,0,IF(G23=0,0,AE23/G23*100))</f>
        <v>48.788390277644815</v>
      </c>
      <c r="AI23" s="2">
        <f>IF(AF23=0,0,IF(H23=0,0,AF23/H23*100))</f>
        <v>51.28216289379527</v>
      </c>
      <c r="AJ23" s="24">
        <f>AJ24+AJ30+AJ36+AJ46+AJ52+AJ60+AJ70</f>
        <v>64951274</v>
      </c>
    </row>
    <row r="24" spans="1:36" ht="13.5">
      <c r="A24" s="22" t="s">
        <v>1</v>
      </c>
      <c r="B24" s="22" t="s">
        <v>30</v>
      </c>
      <c r="F24" s="25" t="s">
        <v>31</v>
      </c>
      <c r="G24" s="26">
        <v>22865518.87</v>
      </c>
      <c r="H24" s="26">
        <v>25825000</v>
      </c>
      <c r="I24" s="26">
        <v>2340469.15</v>
      </c>
      <c r="J24" s="26">
        <v>1903606.72</v>
      </c>
      <c r="K24" s="26">
        <v>4125020.3</v>
      </c>
      <c r="L24" s="26">
        <v>4837504.85</v>
      </c>
      <c r="M24" s="26">
        <f aca="true" t="shared" si="3" ref="M24:M55">K24-I24</f>
        <v>1784551.15</v>
      </c>
      <c r="N24" s="26">
        <f aca="true" t="shared" si="4" ref="N24:N55">L24-J24</f>
        <v>2933898.13</v>
      </c>
      <c r="O24" s="26">
        <v>5943812.24</v>
      </c>
      <c r="P24" s="26">
        <v>6917365.86</v>
      </c>
      <c r="Q24" s="26">
        <f aca="true" t="shared" si="5" ref="Q24:Q55">O24-K24</f>
        <v>1818791.9400000004</v>
      </c>
      <c r="R24" s="26">
        <f aca="true" t="shared" si="6" ref="R24:R55">P24-L24</f>
        <v>2079861.0100000007</v>
      </c>
      <c r="S24" s="26">
        <v>7939451.55</v>
      </c>
      <c r="T24" s="26">
        <v>9200663.2</v>
      </c>
      <c r="U24" s="26">
        <f aca="true" t="shared" si="7" ref="U24:U55">S24-O24</f>
        <v>1995639.3099999996</v>
      </c>
      <c r="V24" s="26">
        <f aca="true" t="shared" si="8" ref="V24:V55">T24-P24</f>
        <v>2283297.339999999</v>
      </c>
      <c r="W24" s="26">
        <v>9856821.36</v>
      </c>
      <c r="X24" s="26">
        <v>11372584.31</v>
      </c>
      <c r="Y24" s="26">
        <f aca="true" t="shared" si="9" ref="Y24:Y55">W24-S24</f>
        <v>1917369.8099999996</v>
      </c>
      <c r="Z24" s="26">
        <f aca="true" t="shared" si="10" ref="Z24:Z55">X24-T24</f>
        <v>2171921.1100000013</v>
      </c>
      <c r="AA24" s="26">
        <v>11747437.86</v>
      </c>
      <c r="AB24" s="26">
        <v>14013609.16</v>
      </c>
      <c r="AC24" s="26">
        <f aca="true" t="shared" si="11" ref="AC24:AC55">AA24-W24</f>
        <v>1890616.5</v>
      </c>
      <c r="AD24" s="26">
        <f aca="true" t="shared" si="12" ref="AD24:AD55">AB24-X24</f>
        <v>2641024.8499999996</v>
      </c>
      <c r="AE24" s="26">
        <v>11747437.86</v>
      </c>
      <c r="AF24" s="26">
        <v>14013609.16</v>
      </c>
      <c r="AG24" s="1">
        <f aca="true" t="shared" si="13" ref="AG24:AG55">IF(AF24=0,0,IF(AE24=0,0,(AF24-AE24)/AE24*100))</f>
        <v>19.290770694061802</v>
      </c>
      <c r="AH24" s="2">
        <f aca="true" t="shared" si="14" ref="AH24:AH55">IF(AE24=0,0,IF(G24=0,0,AE24/G24*100))</f>
        <v>51.37621379505568</v>
      </c>
      <c r="AI24" s="2">
        <f aca="true" t="shared" si="15" ref="AI24:AI55">IF(AF24=0,0,IF(H24=0,0,AF24/H24*100))</f>
        <v>54.26373343659245</v>
      </c>
      <c r="AJ24" s="26">
        <f>SUM(AJ25:AJ29)</f>
        <v>29629053</v>
      </c>
    </row>
    <row r="25" spans="1:36" ht="13.5">
      <c r="A25" s="22" t="s">
        <v>1</v>
      </c>
      <c r="B25" s="22" t="s">
        <v>32</v>
      </c>
      <c r="F25" s="27" t="s">
        <v>33</v>
      </c>
      <c r="G25" s="28">
        <v>22006828.19</v>
      </c>
      <c r="H25" s="28">
        <v>24805000</v>
      </c>
      <c r="I25" s="28">
        <v>2302301.38</v>
      </c>
      <c r="J25" s="28">
        <v>1863574.76</v>
      </c>
      <c r="K25" s="28">
        <v>4019571.76</v>
      </c>
      <c r="L25" s="28">
        <v>4727949.61</v>
      </c>
      <c r="M25" s="36">
        <f t="shared" si="3"/>
        <v>1717270.38</v>
      </c>
      <c r="N25" s="36">
        <f t="shared" si="4"/>
        <v>2864374.8500000006</v>
      </c>
      <c r="O25" s="28">
        <v>5771765.64</v>
      </c>
      <c r="P25" s="28">
        <v>6740825.41</v>
      </c>
      <c r="Q25" s="36">
        <f t="shared" si="5"/>
        <v>1752193.88</v>
      </c>
      <c r="R25" s="36">
        <f t="shared" si="6"/>
        <v>2012875.7999999998</v>
      </c>
      <c r="S25" s="28">
        <v>7686021.2</v>
      </c>
      <c r="T25" s="28">
        <v>8955277.59</v>
      </c>
      <c r="U25" s="36">
        <f t="shared" si="7"/>
        <v>1914255.5600000005</v>
      </c>
      <c r="V25" s="36">
        <f t="shared" si="8"/>
        <v>2214452.1799999997</v>
      </c>
      <c r="W25" s="28">
        <v>9516425.66</v>
      </c>
      <c r="X25" s="28">
        <v>11057681.85</v>
      </c>
      <c r="Y25" s="36">
        <f t="shared" si="9"/>
        <v>1830404.46</v>
      </c>
      <c r="Z25" s="36">
        <f t="shared" si="10"/>
        <v>2102404.26</v>
      </c>
      <c r="AA25" s="28">
        <v>11334625.69</v>
      </c>
      <c r="AB25" s="28">
        <v>13618726.33</v>
      </c>
      <c r="AC25" s="36">
        <f t="shared" si="11"/>
        <v>1818200.0299999993</v>
      </c>
      <c r="AD25" s="36">
        <f t="shared" si="12"/>
        <v>2561044.4800000004</v>
      </c>
      <c r="AE25" s="28">
        <v>11334625.69</v>
      </c>
      <c r="AF25" s="28">
        <v>13618726.33</v>
      </c>
      <c r="AG25" s="37">
        <f t="shared" si="13"/>
        <v>20.15153126772553</v>
      </c>
      <c r="AH25" s="38">
        <f t="shared" si="14"/>
        <v>51.50504012727515</v>
      </c>
      <c r="AI25" s="38">
        <f t="shared" si="15"/>
        <v>54.90314988913525</v>
      </c>
      <c r="AJ25" s="28">
        <v>28451208</v>
      </c>
    </row>
    <row r="26" spans="1:36" ht="13.5">
      <c r="A26" s="22" t="s">
        <v>1</v>
      </c>
      <c r="B26" s="22" t="s">
        <v>34</v>
      </c>
      <c r="F26" s="27" t="s">
        <v>35</v>
      </c>
      <c r="G26" s="28">
        <v>639756.26</v>
      </c>
      <c r="H26" s="28">
        <v>672000</v>
      </c>
      <c r="I26" s="28">
        <v>25810.5</v>
      </c>
      <c r="J26" s="28">
        <v>24254</v>
      </c>
      <c r="K26" s="28">
        <v>80117.93</v>
      </c>
      <c r="L26" s="28">
        <v>76226.85</v>
      </c>
      <c r="M26" s="36">
        <f t="shared" si="3"/>
        <v>54307.42999999999</v>
      </c>
      <c r="N26" s="36">
        <f t="shared" si="4"/>
        <v>51972.850000000006</v>
      </c>
      <c r="O26" s="28">
        <v>136785.89</v>
      </c>
      <c r="P26" s="28">
        <v>128199.7</v>
      </c>
      <c r="Q26" s="36">
        <f t="shared" si="5"/>
        <v>56667.96000000002</v>
      </c>
      <c r="R26" s="36">
        <f t="shared" si="6"/>
        <v>51972.84999999999</v>
      </c>
      <c r="S26" s="28">
        <v>191296.26</v>
      </c>
      <c r="T26" s="28">
        <v>180172.55</v>
      </c>
      <c r="U26" s="36">
        <f t="shared" si="7"/>
        <v>54510.369999999995</v>
      </c>
      <c r="V26" s="36">
        <f t="shared" si="8"/>
        <v>51972.84999999999</v>
      </c>
      <c r="W26" s="28">
        <v>245716.63</v>
      </c>
      <c r="X26" s="28">
        <v>232145.4</v>
      </c>
      <c r="Y26" s="36">
        <f t="shared" si="9"/>
        <v>54420.369999999995</v>
      </c>
      <c r="Z26" s="36">
        <f t="shared" si="10"/>
        <v>51972.850000000006</v>
      </c>
      <c r="AA26" s="28">
        <v>300137</v>
      </c>
      <c r="AB26" s="28">
        <v>287392.25</v>
      </c>
      <c r="AC26" s="36">
        <f t="shared" si="11"/>
        <v>54420.369999999995</v>
      </c>
      <c r="AD26" s="36">
        <f t="shared" si="12"/>
        <v>55246.850000000006</v>
      </c>
      <c r="AE26" s="28">
        <v>300137</v>
      </c>
      <c r="AF26" s="28">
        <v>287392.25</v>
      </c>
      <c r="AG26" s="37">
        <f t="shared" si="13"/>
        <v>-4.246310851377871</v>
      </c>
      <c r="AH26" s="38">
        <f t="shared" si="14"/>
        <v>46.91427325775601</v>
      </c>
      <c r="AI26" s="38">
        <f t="shared" si="15"/>
        <v>42.76670386904762</v>
      </c>
      <c r="AJ26" s="28">
        <v>824519</v>
      </c>
    </row>
    <row r="27" spans="1:36" ht="13.5">
      <c r="A27" s="22" t="s">
        <v>1</v>
      </c>
      <c r="B27" s="29" t="s">
        <v>36</v>
      </c>
      <c r="F27" s="27" t="s">
        <v>37</v>
      </c>
      <c r="G27" s="28">
        <v>142603.17</v>
      </c>
      <c r="H27" s="28">
        <v>238000</v>
      </c>
      <c r="I27" s="28">
        <v>10366.02</v>
      </c>
      <c r="J27" s="28">
        <v>11092.2</v>
      </c>
      <c r="K27" s="28">
        <v>19053.93</v>
      </c>
      <c r="L27" s="28">
        <v>20284.18</v>
      </c>
      <c r="M27" s="36">
        <f t="shared" si="3"/>
        <v>8687.91</v>
      </c>
      <c r="N27" s="36">
        <f t="shared" si="4"/>
        <v>9191.98</v>
      </c>
      <c r="O27" s="28">
        <v>27716.22</v>
      </c>
      <c r="P27" s="28">
        <v>29561.14</v>
      </c>
      <c r="Q27" s="36">
        <f t="shared" si="5"/>
        <v>8662.29</v>
      </c>
      <c r="R27" s="36">
        <f t="shared" si="6"/>
        <v>9276.96</v>
      </c>
      <c r="S27" s="28">
        <v>36553.65</v>
      </c>
      <c r="T27" s="28">
        <v>39613.91</v>
      </c>
      <c r="U27" s="36">
        <f t="shared" si="7"/>
        <v>8837.43</v>
      </c>
      <c r="V27" s="36">
        <f t="shared" si="8"/>
        <v>10052.770000000004</v>
      </c>
      <c r="W27" s="28">
        <v>45445.33</v>
      </c>
      <c r="X27" s="28">
        <v>50565.41</v>
      </c>
      <c r="Y27" s="36">
        <f t="shared" si="9"/>
        <v>8891.68</v>
      </c>
      <c r="Z27" s="36">
        <f t="shared" si="10"/>
        <v>10951.5</v>
      </c>
      <c r="AA27" s="28">
        <v>56930.23</v>
      </c>
      <c r="AB27" s="28">
        <v>71022.91</v>
      </c>
      <c r="AC27" s="36">
        <f t="shared" si="11"/>
        <v>11484.900000000001</v>
      </c>
      <c r="AD27" s="36">
        <f t="shared" si="12"/>
        <v>20457.5</v>
      </c>
      <c r="AE27" s="28">
        <v>56930.23</v>
      </c>
      <c r="AF27" s="28">
        <v>71022.91</v>
      </c>
      <c r="AG27" s="37">
        <f t="shared" si="13"/>
        <v>24.75430013193342</v>
      </c>
      <c r="AH27" s="38">
        <f t="shared" si="14"/>
        <v>39.92213497077239</v>
      </c>
      <c r="AI27" s="38">
        <f t="shared" si="15"/>
        <v>29.84155882352941</v>
      </c>
      <c r="AJ27" s="28">
        <v>243326</v>
      </c>
    </row>
    <row r="28" spans="1:36" ht="13.5">
      <c r="A28" s="22" t="s">
        <v>1</v>
      </c>
      <c r="B28" s="22" t="s">
        <v>38</v>
      </c>
      <c r="F28" s="27" t="s">
        <v>39</v>
      </c>
      <c r="G28" s="28">
        <v>44716.46</v>
      </c>
      <c r="H28" s="28">
        <v>54000</v>
      </c>
      <c r="I28" s="28">
        <v>1991.25</v>
      </c>
      <c r="J28" s="28">
        <v>4685.76</v>
      </c>
      <c r="K28" s="28">
        <v>6276.68</v>
      </c>
      <c r="L28" s="28">
        <v>13044.21</v>
      </c>
      <c r="M28" s="36">
        <f t="shared" si="3"/>
        <v>4285.43</v>
      </c>
      <c r="N28" s="36">
        <f t="shared" si="4"/>
        <v>8358.449999999999</v>
      </c>
      <c r="O28" s="28">
        <v>7544.49</v>
      </c>
      <c r="P28" s="28">
        <v>18779.61</v>
      </c>
      <c r="Q28" s="36">
        <f t="shared" si="5"/>
        <v>1267.8099999999995</v>
      </c>
      <c r="R28" s="36">
        <f t="shared" si="6"/>
        <v>5735.4000000000015</v>
      </c>
      <c r="S28" s="28">
        <v>17593.12</v>
      </c>
      <c r="T28" s="28">
        <v>25599.15</v>
      </c>
      <c r="U28" s="36">
        <f t="shared" si="7"/>
        <v>10048.63</v>
      </c>
      <c r="V28" s="36">
        <f t="shared" si="8"/>
        <v>6819.540000000001</v>
      </c>
      <c r="W28" s="28">
        <v>22851.38</v>
      </c>
      <c r="X28" s="28">
        <v>32191.65</v>
      </c>
      <c r="Y28" s="36">
        <f t="shared" si="9"/>
        <v>5258.260000000002</v>
      </c>
      <c r="Z28" s="36">
        <f t="shared" si="10"/>
        <v>6592.5</v>
      </c>
      <c r="AA28" s="28">
        <v>27398.68</v>
      </c>
      <c r="AB28" s="28">
        <v>36467.67</v>
      </c>
      <c r="AC28" s="36">
        <f t="shared" si="11"/>
        <v>4547.299999999999</v>
      </c>
      <c r="AD28" s="36">
        <f t="shared" si="12"/>
        <v>4276.019999999997</v>
      </c>
      <c r="AE28" s="28">
        <v>27398.68</v>
      </c>
      <c r="AF28" s="28">
        <v>36467.67</v>
      </c>
      <c r="AG28" s="37">
        <f t="shared" si="13"/>
        <v>33.10009825290853</v>
      </c>
      <c r="AH28" s="38">
        <f t="shared" si="14"/>
        <v>61.272023769323425</v>
      </c>
      <c r="AI28" s="38">
        <f t="shared" si="15"/>
        <v>67.53272222222222</v>
      </c>
      <c r="AJ28" s="28">
        <v>54000</v>
      </c>
    </row>
    <row r="29" spans="2:36" ht="13.5">
      <c r="B29" s="22" t="s">
        <v>40</v>
      </c>
      <c r="F29" s="27" t="s">
        <v>41</v>
      </c>
      <c r="G29" s="28">
        <v>31614.79</v>
      </c>
      <c r="H29" s="28">
        <v>56000</v>
      </c>
      <c r="I29" s="28">
        <v>0</v>
      </c>
      <c r="J29" s="28">
        <v>0</v>
      </c>
      <c r="K29" s="28">
        <v>0</v>
      </c>
      <c r="L29" s="28">
        <v>0</v>
      </c>
      <c r="M29" s="36">
        <f t="shared" si="3"/>
        <v>0</v>
      </c>
      <c r="N29" s="36">
        <f t="shared" si="4"/>
        <v>0</v>
      </c>
      <c r="O29" s="28">
        <v>0</v>
      </c>
      <c r="P29" s="28">
        <v>0</v>
      </c>
      <c r="Q29" s="36">
        <f t="shared" si="5"/>
        <v>0</v>
      </c>
      <c r="R29" s="36">
        <f t="shared" si="6"/>
        <v>0</v>
      </c>
      <c r="S29" s="28">
        <v>7987.32</v>
      </c>
      <c r="T29" s="28">
        <v>0</v>
      </c>
      <c r="U29" s="36">
        <f t="shared" si="7"/>
        <v>7987.32</v>
      </c>
      <c r="V29" s="36">
        <f t="shared" si="8"/>
        <v>0</v>
      </c>
      <c r="W29" s="28">
        <v>26382.36</v>
      </c>
      <c r="X29" s="28">
        <v>0</v>
      </c>
      <c r="Y29" s="36">
        <f t="shared" si="9"/>
        <v>18395.04</v>
      </c>
      <c r="Z29" s="36">
        <f t="shared" si="10"/>
        <v>0</v>
      </c>
      <c r="AA29" s="28">
        <v>28346.26</v>
      </c>
      <c r="AB29" s="28">
        <v>0</v>
      </c>
      <c r="AC29" s="36">
        <f t="shared" si="11"/>
        <v>1963.8999999999978</v>
      </c>
      <c r="AD29" s="36">
        <f t="shared" si="12"/>
        <v>0</v>
      </c>
      <c r="AE29" s="28">
        <v>28346.26</v>
      </c>
      <c r="AF29" s="28">
        <v>0</v>
      </c>
      <c r="AG29" s="37">
        <f t="shared" si="13"/>
        <v>0</v>
      </c>
      <c r="AH29" s="38">
        <f t="shared" si="14"/>
        <v>89.66138949523308</v>
      </c>
      <c r="AI29" s="38">
        <f t="shared" si="15"/>
        <v>0</v>
      </c>
      <c r="AJ29" s="28">
        <v>56000</v>
      </c>
    </row>
    <row r="30" spans="1:36" ht="13.5">
      <c r="A30" s="22" t="s">
        <v>1</v>
      </c>
      <c r="B30" s="22" t="s">
        <v>42</v>
      </c>
      <c r="F30" s="25" t="s">
        <v>43</v>
      </c>
      <c r="G30" s="26">
        <v>4010162.1</v>
      </c>
      <c r="H30" s="26">
        <v>4625000</v>
      </c>
      <c r="I30" s="26">
        <v>453032.07</v>
      </c>
      <c r="J30" s="26">
        <v>347485.23</v>
      </c>
      <c r="K30" s="26">
        <v>775943.22</v>
      </c>
      <c r="L30" s="26">
        <v>868443.48</v>
      </c>
      <c r="M30" s="26">
        <f t="shared" si="3"/>
        <v>322911.14999999997</v>
      </c>
      <c r="N30" s="26">
        <f t="shared" si="4"/>
        <v>520958.25</v>
      </c>
      <c r="O30" s="26">
        <v>1103869.1</v>
      </c>
      <c r="P30" s="26">
        <v>1232978.88</v>
      </c>
      <c r="Q30" s="26">
        <f t="shared" si="5"/>
        <v>327925.8800000001</v>
      </c>
      <c r="R30" s="26">
        <f t="shared" si="6"/>
        <v>364535.3999999999</v>
      </c>
      <c r="S30" s="26">
        <v>1429954.55</v>
      </c>
      <c r="T30" s="26">
        <v>1592350.93</v>
      </c>
      <c r="U30" s="26">
        <f t="shared" si="7"/>
        <v>326085.44999999995</v>
      </c>
      <c r="V30" s="26">
        <f t="shared" si="8"/>
        <v>359372.05000000005</v>
      </c>
      <c r="W30" s="26">
        <v>1755330.94</v>
      </c>
      <c r="X30" s="26">
        <v>1951182.41</v>
      </c>
      <c r="Y30" s="26">
        <f t="shared" si="9"/>
        <v>325376.3899999999</v>
      </c>
      <c r="Z30" s="26">
        <f t="shared" si="10"/>
        <v>358831.48</v>
      </c>
      <c r="AA30" s="26">
        <v>2132449.06</v>
      </c>
      <c r="AB30" s="26">
        <v>2383675.49</v>
      </c>
      <c r="AC30" s="26">
        <f t="shared" si="11"/>
        <v>377118.1200000001</v>
      </c>
      <c r="AD30" s="26">
        <f t="shared" si="12"/>
        <v>432493.0800000003</v>
      </c>
      <c r="AE30" s="26">
        <v>2132449.06</v>
      </c>
      <c r="AF30" s="26">
        <v>2383675.49</v>
      </c>
      <c r="AG30" s="1">
        <f t="shared" si="13"/>
        <v>11.78112221822547</v>
      </c>
      <c r="AH30" s="2">
        <f t="shared" si="14"/>
        <v>53.176131209259594</v>
      </c>
      <c r="AI30" s="2">
        <f t="shared" si="15"/>
        <v>51.53892951351352</v>
      </c>
      <c r="AJ30" s="26">
        <f>SUM(AJ31:AJ35)</f>
        <v>5242784</v>
      </c>
    </row>
    <row r="31" spans="2:36" ht="13.5">
      <c r="B31" s="29" t="s">
        <v>44</v>
      </c>
      <c r="F31" s="27" t="s">
        <v>33</v>
      </c>
      <c r="G31" s="28">
        <v>3802095.38</v>
      </c>
      <c r="H31" s="28">
        <v>4157000</v>
      </c>
      <c r="I31" s="28">
        <v>445613.65</v>
      </c>
      <c r="J31" s="28">
        <v>339134.52</v>
      </c>
      <c r="K31" s="28">
        <v>755981.44</v>
      </c>
      <c r="L31" s="28">
        <v>846544.37</v>
      </c>
      <c r="M31" s="36">
        <f t="shared" si="3"/>
        <v>310367.7899999999</v>
      </c>
      <c r="N31" s="36">
        <f t="shared" si="4"/>
        <v>507409.85</v>
      </c>
      <c r="O31" s="28">
        <v>1071001.73</v>
      </c>
      <c r="P31" s="28">
        <v>1197007.49</v>
      </c>
      <c r="Q31" s="36">
        <f t="shared" si="5"/>
        <v>315020.29000000004</v>
      </c>
      <c r="R31" s="36">
        <f t="shared" si="6"/>
        <v>350463.12</v>
      </c>
      <c r="S31" s="28">
        <v>1384203.22</v>
      </c>
      <c r="T31" s="28">
        <v>1543007.71</v>
      </c>
      <c r="U31" s="36">
        <f t="shared" si="7"/>
        <v>313201.49</v>
      </c>
      <c r="V31" s="36">
        <f t="shared" si="8"/>
        <v>346000.22</v>
      </c>
      <c r="W31" s="28">
        <v>1697088.82</v>
      </c>
      <c r="X31" s="28">
        <v>1888225.17</v>
      </c>
      <c r="Y31" s="36">
        <f t="shared" si="9"/>
        <v>312885.6000000001</v>
      </c>
      <c r="Z31" s="36">
        <f t="shared" si="10"/>
        <v>345217.45999999996</v>
      </c>
      <c r="AA31" s="28">
        <v>2011152.7</v>
      </c>
      <c r="AB31" s="28">
        <v>2312476.54</v>
      </c>
      <c r="AC31" s="36">
        <f t="shared" si="11"/>
        <v>314063.8799999999</v>
      </c>
      <c r="AD31" s="36">
        <f t="shared" si="12"/>
        <v>424251.3700000001</v>
      </c>
      <c r="AE31" s="28">
        <v>2011152.7</v>
      </c>
      <c r="AF31" s="28">
        <v>2312476.54</v>
      </c>
      <c r="AG31" s="37">
        <f t="shared" si="13"/>
        <v>14.982643535719594</v>
      </c>
      <c r="AH31" s="38">
        <f t="shared" si="14"/>
        <v>52.89590341628936</v>
      </c>
      <c r="AI31" s="38">
        <f t="shared" si="15"/>
        <v>55.62849506855906</v>
      </c>
      <c r="AJ31" s="28">
        <v>4761045</v>
      </c>
    </row>
    <row r="32" spans="2:36" ht="13.5">
      <c r="B32" s="29" t="s">
        <v>45</v>
      </c>
      <c r="F32" s="27" t="s">
        <v>46</v>
      </c>
      <c r="G32" s="28">
        <v>174819.51</v>
      </c>
      <c r="H32" s="28">
        <v>412000</v>
      </c>
      <c r="I32" s="28">
        <v>5160.77</v>
      </c>
      <c r="J32" s="28">
        <v>4928.48</v>
      </c>
      <c r="K32" s="28">
        <v>15626.15</v>
      </c>
      <c r="L32" s="28">
        <v>15489.61</v>
      </c>
      <c r="M32" s="36">
        <f t="shared" si="3"/>
        <v>10465.38</v>
      </c>
      <c r="N32" s="36">
        <f t="shared" si="4"/>
        <v>10561.130000000001</v>
      </c>
      <c r="O32" s="28">
        <v>26282.36</v>
      </c>
      <c r="P32" s="28">
        <v>26050.74</v>
      </c>
      <c r="Q32" s="36">
        <f t="shared" si="5"/>
        <v>10656.210000000001</v>
      </c>
      <c r="R32" s="36">
        <f t="shared" si="6"/>
        <v>10561.130000000001</v>
      </c>
      <c r="S32" s="28">
        <v>36747.74</v>
      </c>
      <c r="T32" s="28">
        <v>36611.87</v>
      </c>
      <c r="U32" s="36">
        <f t="shared" si="7"/>
        <v>10465.379999999997</v>
      </c>
      <c r="V32" s="36">
        <f t="shared" si="8"/>
        <v>10561.130000000001</v>
      </c>
      <c r="W32" s="28">
        <v>47213.12</v>
      </c>
      <c r="X32" s="28">
        <v>47173</v>
      </c>
      <c r="Y32" s="36">
        <f t="shared" si="9"/>
        <v>10465.380000000005</v>
      </c>
      <c r="Z32" s="36">
        <f t="shared" si="10"/>
        <v>10561.129999999997</v>
      </c>
      <c r="AA32" s="28">
        <v>107761.05</v>
      </c>
      <c r="AB32" s="28">
        <v>50944.42</v>
      </c>
      <c r="AC32" s="36">
        <f t="shared" si="11"/>
        <v>60547.93</v>
      </c>
      <c r="AD32" s="36">
        <f t="shared" si="12"/>
        <v>3771.4199999999983</v>
      </c>
      <c r="AE32" s="28">
        <v>107761.05</v>
      </c>
      <c r="AF32" s="28">
        <v>50944.42</v>
      </c>
      <c r="AG32" s="37">
        <f t="shared" si="13"/>
        <v>-52.72464401562531</v>
      </c>
      <c r="AH32" s="38">
        <f t="shared" si="14"/>
        <v>61.64131795129732</v>
      </c>
      <c r="AI32" s="38">
        <f t="shared" si="15"/>
        <v>12.365150485436892</v>
      </c>
      <c r="AJ32" s="28">
        <v>416739</v>
      </c>
    </row>
    <row r="33" spans="2:36" ht="13.5">
      <c r="B33" s="29" t="s">
        <v>47</v>
      </c>
      <c r="F33" s="27" t="s">
        <v>37</v>
      </c>
      <c r="G33" s="28">
        <v>26318.74</v>
      </c>
      <c r="H33" s="28">
        <v>45000</v>
      </c>
      <c r="I33" s="28">
        <v>2197.53</v>
      </c>
      <c r="J33" s="28">
        <v>2358.3</v>
      </c>
      <c r="K33" s="28">
        <v>4015.15</v>
      </c>
      <c r="L33" s="28">
        <v>4275.95</v>
      </c>
      <c r="M33" s="36">
        <f t="shared" si="3"/>
        <v>1817.62</v>
      </c>
      <c r="N33" s="36">
        <f t="shared" si="4"/>
        <v>1917.6499999999996</v>
      </c>
      <c r="O33" s="28">
        <v>5829.69</v>
      </c>
      <c r="P33" s="28">
        <v>6190.45</v>
      </c>
      <c r="Q33" s="36">
        <f t="shared" si="5"/>
        <v>1814.5399999999995</v>
      </c>
      <c r="R33" s="36">
        <f t="shared" si="6"/>
        <v>1914.5</v>
      </c>
      <c r="S33" s="28">
        <v>7674.82</v>
      </c>
      <c r="T33" s="28">
        <v>8289.5</v>
      </c>
      <c r="U33" s="36">
        <f t="shared" si="7"/>
        <v>1845.13</v>
      </c>
      <c r="V33" s="36">
        <f t="shared" si="8"/>
        <v>2099.05</v>
      </c>
      <c r="W33" s="28">
        <v>9536.26</v>
      </c>
      <c r="X33" s="28">
        <v>10593.55</v>
      </c>
      <c r="Y33" s="36">
        <f t="shared" si="9"/>
        <v>1861.4400000000005</v>
      </c>
      <c r="Z33" s="36">
        <f t="shared" si="10"/>
        <v>2304.0499999999993</v>
      </c>
      <c r="AA33" s="28">
        <v>11955.25</v>
      </c>
      <c r="AB33" s="28">
        <v>14930.68</v>
      </c>
      <c r="AC33" s="36">
        <f t="shared" si="11"/>
        <v>2418.99</v>
      </c>
      <c r="AD33" s="36">
        <f t="shared" si="12"/>
        <v>4337.130000000001</v>
      </c>
      <c r="AE33" s="28">
        <v>11955.25</v>
      </c>
      <c r="AF33" s="28">
        <v>14930.68</v>
      </c>
      <c r="AG33" s="37">
        <f t="shared" si="13"/>
        <v>24.888061730202217</v>
      </c>
      <c r="AH33" s="38">
        <f t="shared" si="14"/>
        <v>45.42485696503707</v>
      </c>
      <c r="AI33" s="38">
        <f t="shared" si="15"/>
        <v>33.17928888888889</v>
      </c>
      <c r="AJ33" s="28">
        <v>50208</v>
      </c>
    </row>
    <row r="34" spans="2:36" ht="13.5">
      <c r="B34" s="29" t="s">
        <v>48</v>
      </c>
      <c r="F34" s="27" t="s">
        <v>39</v>
      </c>
      <c r="G34" s="28">
        <v>6928.47</v>
      </c>
      <c r="H34" s="28">
        <v>11000</v>
      </c>
      <c r="I34" s="28">
        <v>60.12</v>
      </c>
      <c r="J34" s="28">
        <v>1063.93</v>
      </c>
      <c r="K34" s="28">
        <v>320.48</v>
      </c>
      <c r="L34" s="28">
        <v>2133.55</v>
      </c>
      <c r="M34" s="36">
        <f t="shared" si="3"/>
        <v>260.36</v>
      </c>
      <c r="N34" s="36">
        <f t="shared" si="4"/>
        <v>1069.6200000000001</v>
      </c>
      <c r="O34" s="28">
        <v>755.32</v>
      </c>
      <c r="P34" s="28">
        <v>3730.2</v>
      </c>
      <c r="Q34" s="36">
        <f t="shared" si="5"/>
        <v>434.84000000000003</v>
      </c>
      <c r="R34" s="36">
        <f t="shared" si="6"/>
        <v>1596.6499999999996</v>
      </c>
      <c r="S34" s="28">
        <v>1328.77</v>
      </c>
      <c r="T34" s="28">
        <v>4441.85</v>
      </c>
      <c r="U34" s="36">
        <f t="shared" si="7"/>
        <v>573.4499999999999</v>
      </c>
      <c r="V34" s="36">
        <f t="shared" si="8"/>
        <v>711.6500000000005</v>
      </c>
      <c r="W34" s="28">
        <v>1492.74</v>
      </c>
      <c r="X34" s="28">
        <v>5190.69</v>
      </c>
      <c r="Y34" s="36">
        <f t="shared" si="9"/>
        <v>163.97000000000003</v>
      </c>
      <c r="Z34" s="36">
        <f t="shared" si="10"/>
        <v>748.8399999999992</v>
      </c>
      <c r="AA34" s="28">
        <v>1580.06</v>
      </c>
      <c r="AB34" s="28">
        <v>5323.85</v>
      </c>
      <c r="AC34" s="36">
        <f t="shared" si="11"/>
        <v>87.31999999999994</v>
      </c>
      <c r="AD34" s="36">
        <f t="shared" si="12"/>
        <v>133.16000000000076</v>
      </c>
      <c r="AE34" s="28">
        <v>1580.06</v>
      </c>
      <c r="AF34" s="28">
        <v>5323.85</v>
      </c>
      <c r="AG34" s="37">
        <f t="shared" si="13"/>
        <v>236.93973646570385</v>
      </c>
      <c r="AH34" s="38">
        <f t="shared" si="14"/>
        <v>22.805323541849788</v>
      </c>
      <c r="AI34" s="38">
        <f t="shared" si="15"/>
        <v>48.39863636363636</v>
      </c>
      <c r="AJ34" s="28">
        <v>14792</v>
      </c>
    </row>
    <row r="35" spans="2:36" ht="13.5">
      <c r="B35" s="29" t="s">
        <v>49</v>
      </c>
      <c r="F35" s="27" t="s">
        <v>41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36">
        <f t="shared" si="3"/>
        <v>0</v>
      </c>
      <c r="N35" s="36">
        <f t="shared" si="4"/>
        <v>0</v>
      </c>
      <c r="O35" s="28">
        <v>0</v>
      </c>
      <c r="P35" s="28">
        <v>0</v>
      </c>
      <c r="Q35" s="36">
        <f t="shared" si="5"/>
        <v>0</v>
      </c>
      <c r="R35" s="36">
        <f t="shared" si="6"/>
        <v>0</v>
      </c>
      <c r="S35" s="28">
        <v>0</v>
      </c>
      <c r="T35" s="28">
        <v>0</v>
      </c>
      <c r="U35" s="36">
        <f t="shared" si="7"/>
        <v>0</v>
      </c>
      <c r="V35" s="36">
        <f t="shared" si="8"/>
        <v>0</v>
      </c>
      <c r="W35" s="28">
        <v>0</v>
      </c>
      <c r="X35" s="28">
        <v>0</v>
      </c>
      <c r="Y35" s="36">
        <f t="shared" si="9"/>
        <v>0</v>
      </c>
      <c r="Z35" s="36">
        <f t="shared" si="10"/>
        <v>0</v>
      </c>
      <c r="AA35" s="28">
        <v>0</v>
      </c>
      <c r="AB35" s="28">
        <v>0</v>
      </c>
      <c r="AC35" s="36">
        <f t="shared" si="11"/>
        <v>0</v>
      </c>
      <c r="AD35" s="36">
        <f t="shared" si="12"/>
        <v>0</v>
      </c>
      <c r="AE35" s="28">
        <v>0</v>
      </c>
      <c r="AF35" s="28">
        <v>0</v>
      </c>
      <c r="AG35" s="37">
        <f t="shared" si="13"/>
        <v>0</v>
      </c>
      <c r="AH35" s="38">
        <f t="shared" si="14"/>
        <v>0</v>
      </c>
      <c r="AI35" s="38">
        <f t="shared" si="15"/>
        <v>0</v>
      </c>
      <c r="AJ35" s="28">
        <v>0</v>
      </c>
    </row>
    <row r="36" spans="2:36" ht="13.5">
      <c r="B36" s="29" t="s">
        <v>50</v>
      </c>
      <c r="F36" s="25" t="s">
        <v>51</v>
      </c>
      <c r="G36" s="26">
        <v>5840648.74</v>
      </c>
      <c r="H36" s="26">
        <v>6727000</v>
      </c>
      <c r="I36" s="26">
        <v>56989.29</v>
      </c>
      <c r="J36" s="26">
        <v>174216.91</v>
      </c>
      <c r="K36" s="26">
        <v>324840.01</v>
      </c>
      <c r="L36" s="26">
        <v>685879.23</v>
      </c>
      <c r="M36" s="26">
        <f t="shared" si="3"/>
        <v>267850.72000000003</v>
      </c>
      <c r="N36" s="26">
        <f t="shared" si="4"/>
        <v>511662.31999999995</v>
      </c>
      <c r="O36" s="26">
        <v>795228.81</v>
      </c>
      <c r="P36" s="26">
        <v>1057113.23</v>
      </c>
      <c r="Q36" s="26">
        <f t="shared" si="5"/>
        <v>470388.80000000005</v>
      </c>
      <c r="R36" s="26">
        <f t="shared" si="6"/>
        <v>371234</v>
      </c>
      <c r="S36" s="26">
        <v>1256951.74</v>
      </c>
      <c r="T36" s="26">
        <v>1807368.76</v>
      </c>
      <c r="U36" s="26">
        <f t="shared" si="7"/>
        <v>461722.92999999993</v>
      </c>
      <c r="V36" s="26">
        <f t="shared" si="8"/>
        <v>750255.53</v>
      </c>
      <c r="W36" s="26">
        <v>1791534.76</v>
      </c>
      <c r="X36" s="26">
        <v>2737733.3</v>
      </c>
      <c r="Y36" s="26">
        <f t="shared" si="9"/>
        <v>534583.02</v>
      </c>
      <c r="Z36" s="26">
        <f t="shared" si="10"/>
        <v>930364.5399999998</v>
      </c>
      <c r="AA36" s="26">
        <v>2197132.99</v>
      </c>
      <c r="AB36" s="26">
        <v>3218890.88</v>
      </c>
      <c r="AC36" s="26">
        <f t="shared" si="11"/>
        <v>405598.2300000002</v>
      </c>
      <c r="AD36" s="26">
        <f t="shared" si="12"/>
        <v>481157.5800000001</v>
      </c>
      <c r="AE36" s="26">
        <v>2197132.99</v>
      </c>
      <c r="AF36" s="26">
        <v>3218890.88</v>
      </c>
      <c r="AG36" s="1">
        <f t="shared" si="13"/>
        <v>46.50414402088604</v>
      </c>
      <c r="AH36" s="2">
        <f t="shared" si="14"/>
        <v>37.617961425291945</v>
      </c>
      <c r="AI36" s="2">
        <f t="shared" si="15"/>
        <v>47.850317823695555</v>
      </c>
      <c r="AJ36" s="26">
        <f>SUM(AJ37:AJ45)</f>
        <v>7600176</v>
      </c>
    </row>
    <row r="37" spans="2:36" ht="13.5">
      <c r="B37" s="29" t="s">
        <v>52</v>
      </c>
      <c r="F37" s="27" t="s">
        <v>53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36">
        <f t="shared" si="3"/>
        <v>0</v>
      </c>
      <c r="N37" s="36">
        <f t="shared" si="4"/>
        <v>0</v>
      </c>
      <c r="O37" s="28">
        <v>0</v>
      </c>
      <c r="P37" s="28">
        <v>0</v>
      </c>
      <c r="Q37" s="36">
        <f t="shared" si="5"/>
        <v>0</v>
      </c>
      <c r="R37" s="36">
        <f t="shared" si="6"/>
        <v>0</v>
      </c>
      <c r="S37" s="28">
        <v>0</v>
      </c>
      <c r="T37" s="28">
        <v>0</v>
      </c>
      <c r="U37" s="36">
        <f t="shared" si="7"/>
        <v>0</v>
      </c>
      <c r="V37" s="36">
        <f t="shared" si="8"/>
        <v>0</v>
      </c>
      <c r="W37" s="28">
        <v>0</v>
      </c>
      <c r="X37" s="28">
        <v>0</v>
      </c>
      <c r="Y37" s="36">
        <f t="shared" si="9"/>
        <v>0</v>
      </c>
      <c r="Z37" s="36">
        <f t="shared" si="10"/>
        <v>0</v>
      </c>
      <c r="AA37" s="28">
        <v>0</v>
      </c>
      <c r="AB37" s="28">
        <v>0</v>
      </c>
      <c r="AC37" s="36">
        <f t="shared" si="11"/>
        <v>0</v>
      </c>
      <c r="AD37" s="36">
        <f t="shared" si="12"/>
        <v>0</v>
      </c>
      <c r="AE37" s="28">
        <v>0</v>
      </c>
      <c r="AF37" s="28">
        <v>0</v>
      </c>
      <c r="AG37" s="37">
        <f t="shared" si="13"/>
        <v>0</v>
      </c>
      <c r="AH37" s="38">
        <f t="shared" si="14"/>
        <v>0</v>
      </c>
      <c r="AI37" s="38">
        <f t="shared" si="15"/>
        <v>0</v>
      </c>
      <c r="AJ37" s="28">
        <v>0</v>
      </c>
    </row>
    <row r="38" spans="2:36" ht="13.5">
      <c r="B38" s="29" t="s">
        <v>54</v>
      </c>
      <c r="F38" s="27" t="s">
        <v>55</v>
      </c>
      <c r="G38" s="28">
        <v>3035382.69</v>
      </c>
      <c r="H38" s="28">
        <v>3526000</v>
      </c>
      <c r="I38" s="28">
        <v>55787.63</v>
      </c>
      <c r="J38" s="28">
        <v>119123.94</v>
      </c>
      <c r="K38" s="28">
        <v>202420.61</v>
      </c>
      <c r="L38" s="28">
        <v>466800.64</v>
      </c>
      <c r="M38" s="36">
        <f t="shared" si="3"/>
        <v>146632.97999999998</v>
      </c>
      <c r="N38" s="36">
        <f t="shared" si="4"/>
        <v>347676.7</v>
      </c>
      <c r="O38" s="28">
        <v>519046.49</v>
      </c>
      <c r="P38" s="28">
        <v>591471.84</v>
      </c>
      <c r="Q38" s="36">
        <f t="shared" si="5"/>
        <v>316625.88</v>
      </c>
      <c r="R38" s="36">
        <f t="shared" si="6"/>
        <v>124671.19999999995</v>
      </c>
      <c r="S38" s="28">
        <v>790019.26</v>
      </c>
      <c r="T38" s="28">
        <v>1166860.93</v>
      </c>
      <c r="U38" s="36">
        <f t="shared" si="7"/>
        <v>270972.77</v>
      </c>
      <c r="V38" s="36">
        <f t="shared" si="8"/>
        <v>575389.09</v>
      </c>
      <c r="W38" s="28">
        <v>1013372.1</v>
      </c>
      <c r="X38" s="28">
        <v>1786906.3</v>
      </c>
      <c r="Y38" s="36">
        <f t="shared" si="9"/>
        <v>223352.83999999997</v>
      </c>
      <c r="Z38" s="36">
        <f t="shared" si="10"/>
        <v>620045.3700000001</v>
      </c>
      <c r="AA38" s="28">
        <v>1227394.44</v>
      </c>
      <c r="AB38" s="28">
        <v>2005854.39</v>
      </c>
      <c r="AC38" s="36">
        <f t="shared" si="11"/>
        <v>214022.33999999997</v>
      </c>
      <c r="AD38" s="36">
        <f t="shared" si="12"/>
        <v>218948.08999999985</v>
      </c>
      <c r="AE38" s="28">
        <v>1227394.44</v>
      </c>
      <c r="AF38" s="28">
        <v>2005854.39</v>
      </c>
      <c r="AG38" s="37">
        <f t="shared" si="13"/>
        <v>63.423780052319614</v>
      </c>
      <c r="AH38" s="38">
        <f t="shared" si="14"/>
        <v>40.436233758715936</v>
      </c>
      <c r="AI38" s="38">
        <f t="shared" si="15"/>
        <v>56.887532331253546</v>
      </c>
      <c r="AJ38" s="28">
        <v>4200336</v>
      </c>
    </row>
    <row r="39" spans="2:36" ht="13.5">
      <c r="B39" s="29" t="s">
        <v>56</v>
      </c>
      <c r="F39" s="27" t="s">
        <v>57</v>
      </c>
      <c r="G39" s="28">
        <v>282734.23</v>
      </c>
      <c r="H39" s="28">
        <v>173000</v>
      </c>
      <c r="I39" s="28">
        <v>460.06</v>
      </c>
      <c r="J39" s="28">
        <v>495.83</v>
      </c>
      <c r="K39" s="28">
        <v>3347.24</v>
      </c>
      <c r="L39" s="28">
        <v>6496.03</v>
      </c>
      <c r="M39" s="36">
        <f t="shared" si="3"/>
        <v>2887.18</v>
      </c>
      <c r="N39" s="36">
        <f t="shared" si="4"/>
        <v>6000.2</v>
      </c>
      <c r="O39" s="28">
        <v>7097.79</v>
      </c>
      <c r="P39" s="28">
        <v>14509.71</v>
      </c>
      <c r="Q39" s="36">
        <f t="shared" si="5"/>
        <v>3750.55</v>
      </c>
      <c r="R39" s="36">
        <f t="shared" si="6"/>
        <v>8013.679999999999</v>
      </c>
      <c r="S39" s="28">
        <v>16670.66</v>
      </c>
      <c r="T39" s="28">
        <v>30400.38</v>
      </c>
      <c r="U39" s="36">
        <f t="shared" si="7"/>
        <v>9572.869999999999</v>
      </c>
      <c r="V39" s="36">
        <f t="shared" si="8"/>
        <v>15890.670000000002</v>
      </c>
      <c r="W39" s="28">
        <v>54711.54</v>
      </c>
      <c r="X39" s="28">
        <v>72243.56</v>
      </c>
      <c r="Y39" s="36">
        <f t="shared" si="9"/>
        <v>38040.880000000005</v>
      </c>
      <c r="Z39" s="36">
        <f t="shared" si="10"/>
        <v>41843.17999999999</v>
      </c>
      <c r="AA39" s="28">
        <v>67339.26</v>
      </c>
      <c r="AB39" s="28">
        <v>93161.51</v>
      </c>
      <c r="AC39" s="36">
        <f t="shared" si="11"/>
        <v>12627.719999999994</v>
      </c>
      <c r="AD39" s="36">
        <f t="shared" si="12"/>
        <v>20917.949999999997</v>
      </c>
      <c r="AE39" s="28">
        <v>67339.26</v>
      </c>
      <c r="AF39" s="28">
        <v>93161.51</v>
      </c>
      <c r="AG39" s="37">
        <f t="shared" si="13"/>
        <v>38.346500986200326</v>
      </c>
      <c r="AH39" s="38">
        <f t="shared" si="14"/>
        <v>23.81715860863398</v>
      </c>
      <c r="AI39" s="38">
        <f t="shared" si="15"/>
        <v>53.8505838150289</v>
      </c>
      <c r="AJ39" s="28">
        <v>338052</v>
      </c>
    </row>
    <row r="40" spans="2:36" ht="13.5">
      <c r="B40" s="29" t="s">
        <v>58</v>
      </c>
      <c r="F40" s="27" t="s">
        <v>59</v>
      </c>
      <c r="G40" s="28">
        <v>6304.96</v>
      </c>
      <c r="H40" s="28">
        <v>14000</v>
      </c>
      <c r="I40" s="28">
        <v>0</v>
      </c>
      <c r="J40" s="28">
        <v>0</v>
      </c>
      <c r="K40" s="28">
        <v>535.81</v>
      </c>
      <c r="L40" s="28">
        <v>994.86</v>
      </c>
      <c r="M40" s="36">
        <f t="shared" si="3"/>
        <v>535.81</v>
      </c>
      <c r="N40" s="36">
        <f t="shared" si="4"/>
        <v>994.86</v>
      </c>
      <c r="O40" s="28">
        <v>1287.73</v>
      </c>
      <c r="P40" s="28">
        <v>1658.86</v>
      </c>
      <c r="Q40" s="36">
        <f t="shared" si="5"/>
        <v>751.9200000000001</v>
      </c>
      <c r="R40" s="36">
        <f t="shared" si="6"/>
        <v>663.9999999999999</v>
      </c>
      <c r="S40" s="28">
        <v>1412.73</v>
      </c>
      <c r="T40" s="28">
        <v>3553.86</v>
      </c>
      <c r="U40" s="36">
        <f t="shared" si="7"/>
        <v>125</v>
      </c>
      <c r="V40" s="36">
        <f t="shared" si="8"/>
        <v>1895.0000000000002</v>
      </c>
      <c r="W40" s="28">
        <v>1442.73</v>
      </c>
      <c r="X40" s="28">
        <v>3945.86</v>
      </c>
      <c r="Y40" s="36">
        <f t="shared" si="9"/>
        <v>30</v>
      </c>
      <c r="Z40" s="36">
        <f t="shared" si="10"/>
        <v>392</v>
      </c>
      <c r="AA40" s="28">
        <v>1542.73</v>
      </c>
      <c r="AB40" s="28">
        <v>4269.97</v>
      </c>
      <c r="AC40" s="36">
        <f t="shared" si="11"/>
        <v>100</v>
      </c>
      <c r="AD40" s="36">
        <f t="shared" si="12"/>
        <v>324.1100000000001</v>
      </c>
      <c r="AE40" s="28">
        <v>1542.73</v>
      </c>
      <c r="AF40" s="28">
        <v>4269.97</v>
      </c>
      <c r="AG40" s="37">
        <f t="shared" si="13"/>
        <v>176.78012354721827</v>
      </c>
      <c r="AH40" s="38">
        <f t="shared" si="14"/>
        <v>24.468513678120082</v>
      </c>
      <c r="AI40" s="38">
        <f t="shared" si="15"/>
        <v>30.499785714285714</v>
      </c>
      <c r="AJ40" s="28">
        <v>14000</v>
      </c>
    </row>
    <row r="41" spans="2:36" ht="13.5">
      <c r="B41" s="29" t="s">
        <v>60</v>
      </c>
      <c r="F41" s="27" t="s">
        <v>61</v>
      </c>
      <c r="G41" s="28">
        <v>1988343.01</v>
      </c>
      <c r="H41" s="28">
        <v>2521000</v>
      </c>
      <c r="I41" s="28">
        <v>741.6</v>
      </c>
      <c r="J41" s="28">
        <v>54337.54</v>
      </c>
      <c r="K41" s="28">
        <v>115827.92</v>
      </c>
      <c r="L41" s="28">
        <v>208255.59</v>
      </c>
      <c r="M41" s="36">
        <f t="shared" si="3"/>
        <v>115086.31999999999</v>
      </c>
      <c r="N41" s="36">
        <f t="shared" si="4"/>
        <v>153918.05</v>
      </c>
      <c r="O41" s="28">
        <v>244591.85</v>
      </c>
      <c r="P41" s="28">
        <v>412034.74</v>
      </c>
      <c r="Q41" s="36">
        <f t="shared" si="5"/>
        <v>128763.93000000001</v>
      </c>
      <c r="R41" s="36">
        <f t="shared" si="6"/>
        <v>203779.15</v>
      </c>
      <c r="S41" s="28">
        <v>395516.57</v>
      </c>
      <c r="T41" s="28">
        <v>550156.34</v>
      </c>
      <c r="U41" s="36">
        <f t="shared" si="7"/>
        <v>150924.72</v>
      </c>
      <c r="V41" s="36">
        <f t="shared" si="8"/>
        <v>138121.59999999998</v>
      </c>
      <c r="W41" s="28">
        <v>599239.97</v>
      </c>
      <c r="X41" s="28">
        <v>793767.06</v>
      </c>
      <c r="Y41" s="36">
        <f t="shared" si="9"/>
        <v>203723.39999999997</v>
      </c>
      <c r="Z41" s="36">
        <f t="shared" si="10"/>
        <v>243610.7200000001</v>
      </c>
      <c r="AA41" s="28">
        <v>754460.24</v>
      </c>
      <c r="AB41" s="28">
        <v>1003214.06</v>
      </c>
      <c r="AC41" s="36">
        <f t="shared" si="11"/>
        <v>155220.27000000002</v>
      </c>
      <c r="AD41" s="36">
        <f t="shared" si="12"/>
        <v>209447</v>
      </c>
      <c r="AE41" s="28">
        <v>754460.24</v>
      </c>
      <c r="AF41" s="28">
        <v>1003214.06</v>
      </c>
      <c r="AG41" s="37">
        <f t="shared" si="13"/>
        <v>32.971097323829824</v>
      </c>
      <c r="AH41" s="38">
        <f t="shared" si="14"/>
        <v>37.94416940163659</v>
      </c>
      <c r="AI41" s="38">
        <f t="shared" si="15"/>
        <v>39.79429036096787</v>
      </c>
      <c r="AJ41" s="28">
        <v>2613788</v>
      </c>
    </row>
    <row r="42" spans="2:36" ht="13.5">
      <c r="B42" s="29" t="s">
        <v>62</v>
      </c>
      <c r="F42" s="27" t="s">
        <v>63</v>
      </c>
      <c r="G42" s="28">
        <v>54978.56</v>
      </c>
      <c r="H42" s="28">
        <v>7000</v>
      </c>
      <c r="I42" s="28">
        <v>0</v>
      </c>
      <c r="J42" s="28">
        <v>0</v>
      </c>
      <c r="K42" s="28">
        <v>0</v>
      </c>
      <c r="L42" s="28">
        <v>0</v>
      </c>
      <c r="M42" s="36">
        <f t="shared" si="3"/>
        <v>0</v>
      </c>
      <c r="N42" s="36">
        <f t="shared" si="4"/>
        <v>0</v>
      </c>
      <c r="O42" s="28">
        <v>0</v>
      </c>
      <c r="P42" s="28">
        <v>0</v>
      </c>
      <c r="Q42" s="36">
        <f t="shared" si="5"/>
        <v>0</v>
      </c>
      <c r="R42" s="36">
        <f t="shared" si="6"/>
        <v>0</v>
      </c>
      <c r="S42" s="28">
        <v>0</v>
      </c>
      <c r="T42" s="28">
        <v>0</v>
      </c>
      <c r="U42" s="36">
        <f t="shared" si="7"/>
        <v>0</v>
      </c>
      <c r="V42" s="36">
        <f t="shared" si="8"/>
        <v>0</v>
      </c>
      <c r="W42" s="28">
        <v>49368.84</v>
      </c>
      <c r="X42" s="28">
        <v>0</v>
      </c>
      <c r="Y42" s="36">
        <f t="shared" si="9"/>
        <v>49368.84</v>
      </c>
      <c r="Z42" s="36">
        <f t="shared" si="10"/>
        <v>0</v>
      </c>
      <c r="AA42" s="28">
        <v>49368.84</v>
      </c>
      <c r="AB42" s="28">
        <v>0</v>
      </c>
      <c r="AC42" s="36">
        <f t="shared" si="11"/>
        <v>0</v>
      </c>
      <c r="AD42" s="36">
        <f t="shared" si="12"/>
        <v>0</v>
      </c>
      <c r="AE42" s="28">
        <v>49368.84</v>
      </c>
      <c r="AF42" s="28">
        <v>0</v>
      </c>
      <c r="AG42" s="37">
        <f t="shared" si="13"/>
        <v>0</v>
      </c>
      <c r="AH42" s="38">
        <f t="shared" si="14"/>
        <v>89.7965315934066</v>
      </c>
      <c r="AI42" s="38">
        <f t="shared" si="15"/>
        <v>0</v>
      </c>
      <c r="AJ42" s="28">
        <v>7000</v>
      </c>
    </row>
    <row r="43" spans="2:36" ht="13.5">
      <c r="B43" s="29" t="s">
        <v>64</v>
      </c>
      <c r="F43" s="27" t="s">
        <v>65</v>
      </c>
      <c r="G43" s="28">
        <v>298828.62</v>
      </c>
      <c r="H43" s="28">
        <v>309000</v>
      </c>
      <c r="I43" s="28">
        <v>0</v>
      </c>
      <c r="J43" s="28">
        <v>259.6</v>
      </c>
      <c r="K43" s="28">
        <v>2708.43</v>
      </c>
      <c r="L43" s="28">
        <v>3332.11</v>
      </c>
      <c r="M43" s="36">
        <f t="shared" si="3"/>
        <v>2708.43</v>
      </c>
      <c r="N43" s="36">
        <f t="shared" si="4"/>
        <v>3072.51</v>
      </c>
      <c r="O43" s="28">
        <v>6705.54</v>
      </c>
      <c r="P43" s="28">
        <v>14331.14</v>
      </c>
      <c r="Q43" s="36">
        <f t="shared" si="5"/>
        <v>3997.11</v>
      </c>
      <c r="R43" s="36">
        <f t="shared" si="6"/>
        <v>10999.029999999999</v>
      </c>
      <c r="S43" s="28">
        <v>29426.25</v>
      </c>
      <c r="T43" s="28">
        <v>24648</v>
      </c>
      <c r="U43" s="36">
        <f t="shared" si="7"/>
        <v>22720.71</v>
      </c>
      <c r="V43" s="36">
        <f t="shared" si="8"/>
        <v>10316.86</v>
      </c>
      <c r="W43" s="28">
        <v>41582.59</v>
      </c>
      <c r="X43" s="28">
        <v>40910.83</v>
      </c>
      <c r="Y43" s="36">
        <f t="shared" si="9"/>
        <v>12156.339999999997</v>
      </c>
      <c r="Z43" s="36">
        <f t="shared" si="10"/>
        <v>16262.830000000002</v>
      </c>
      <c r="AA43" s="28">
        <v>50161.75</v>
      </c>
      <c r="AB43" s="28">
        <v>63619.02</v>
      </c>
      <c r="AC43" s="36">
        <f t="shared" si="11"/>
        <v>8579.160000000003</v>
      </c>
      <c r="AD43" s="36">
        <f t="shared" si="12"/>
        <v>22708.189999999995</v>
      </c>
      <c r="AE43" s="28">
        <v>50161.75</v>
      </c>
      <c r="AF43" s="28">
        <v>63619.02</v>
      </c>
      <c r="AG43" s="37">
        <f t="shared" si="13"/>
        <v>26.827752221563237</v>
      </c>
      <c r="AH43" s="38">
        <f t="shared" si="14"/>
        <v>16.786126442641272</v>
      </c>
      <c r="AI43" s="38">
        <f t="shared" si="15"/>
        <v>20.588679611650484</v>
      </c>
      <c r="AJ43" s="28">
        <v>250000</v>
      </c>
    </row>
    <row r="44" spans="2:36" ht="13.5">
      <c r="B44" s="29" t="s">
        <v>66</v>
      </c>
      <c r="F44" s="27" t="s">
        <v>67</v>
      </c>
      <c r="G44" s="28">
        <v>171228.67</v>
      </c>
      <c r="H44" s="28">
        <v>177000</v>
      </c>
      <c r="I44" s="28">
        <v>0</v>
      </c>
      <c r="J44" s="28">
        <v>0</v>
      </c>
      <c r="K44" s="28">
        <v>0</v>
      </c>
      <c r="L44" s="28">
        <v>0</v>
      </c>
      <c r="M44" s="36">
        <f t="shared" si="3"/>
        <v>0</v>
      </c>
      <c r="N44" s="36">
        <f t="shared" si="4"/>
        <v>0</v>
      </c>
      <c r="O44" s="28">
        <v>16499.41</v>
      </c>
      <c r="P44" s="28">
        <v>23106.94</v>
      </c>
      <c r="Q44" s="36">
        <f t="shared" si="5"/>
        <v>16499.41</v>
      </c>
      <c r="R44" s="36">
        <f t="shared" si="6"/>
        <v>23106.94</v>
      </c>
      <c r="S44" s="28">
        <v>23906.27</v>
      </c>
      <c r="T44" s="28">
        <v>31749.25</v>
      </c>
      <c r="U44" s="36">
        <f t="shared" si="7"/>
        <v>7406.860000000001</v>
      </c>
      <c r="V44" s="36">
        <f t="shared" si="8"/>
        <v>8642.310000000001</v>
      </c>
      <c r="W44" s="28">
        <v>31816.99</v>
      </c>
      <c r="X44" s="28">
        <v>39959.69</v>
      </c>
      <c r="Y44" s="36">
        <f t="shared" si="9"/>
        <v>7910.720000000001</v>
      </c>
      <c r="Z44" s="36">
        <f t="shared" si="10"/>
        <v>8210.440000000002</v>
      </c>
      <c r="AA44" s="28">
        <v>46865.73</v>
      </c>
      <c r="AB44" s="28">
        <v>48771.93</v>
      </c>
      <c r="AC44" s="36">
        <f t="shared" si="11"/>
        <v>15048.740000000002</v>
      </c>
      <c r="AD44" s="36">
        <f t="shared" si="12"/>
        <v>8812.239999999998</v>
      </c>
      <c r="AE44" s="28">
        <v>46865.73</v>
      </c>
      <c r="AF44" s="28">
        <v>48771.93</v>
      </c>
      <c r="AG44" s="37">
        <f t="shared" si="13"/>
        <v>4.067364361976218</v>
      </c>
      <c r="AH44" s="38">
        <f t="shared" si="14"/>
        <v>27.37025873062029</v>
      </c>
      <c r="AI44" s="38">
        <f t="shared" si="15"/>
        <v>27.554762711864406</v>
      </c>
      <c r="AJ44" s="28">
        <v>177000</v>
      </c>
    </row>
    <row r="45" spans="2:36" ht="13.5">
      <c r="B45" s="29" t="s">
        <v>68</v>
      </c>
      <c r="F45" s="27" t="s">
        <v>69</v>
      </c>
      <c r="G45" s="28">
        <v>2848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36">
        <f t="shared" si="3"/>
        <v>0</v>
      </c>
      <c r="N45" s="36">
        <f t="shared" si="4"/>
        <v>0</v>
      </c>
      <c r="O45" s="28">
        <v>0</v>
      </c>
      <c r="P45" s="28">
        <v>0</v>
      </c>
      <c r="Q45" s="36">
        <f t="shared" si="5"/>
        <v>0</v>
      </c>
      <c r="R45" s="36">
        <f t="shared" si="6"/>
        <v>0</v>
      </c>
      <c r="S45" s="28">
        <v>0</v>
      </c>
      <c r="T45" s="28">
        <v>0</v>
      </c>
      <c r="U45" s="36">
        <f t="shared" si="7"/>
        <v>0</v>
      </c>
      <c r="V45" s="36">
        <f t="shared" si="8"/>
        <v>0</v>
      </c>
      <c r="W45" s="28">
        <v>0</v>
      </c>
      <c r="X45" s="28">
        <v>0</v>
      </c>
      <c r="Y45" s="36">
        <f t="shared" si="9"/>
        <v>0</v>
      </c>
      <c r="Z45" s="36">
        <f t="shared" si="10"/>
        <v>0</v>
      </c>
      <c r="AA45" s="28">
        <v>0</v>
      </c>
      <c r="AB45" s="28">
        <v>0</v>
      </c>
      <c r="AC45" s="36">
        <f t="shared" si="11"/>
        <v>0</v>
      </c>
      <c r="AD45" s="36">
        <f t="shared" si="12"/>
        <v>0</v>
      </c>
      <c r="AE45" s="28">
        <v>0</v>
      </c>
      <c r="AF45" s="28">
        <v>0</v>
      </c>
      <c r="AG45" s="37">
        <f t="shared" si="13"/>
        <v>0</v>
      </c>
      <c r="AH45" s="38">
        <f t="shared" si="14"/>
        <v>0</v>
      </c>
      <c r="AI45" s="38">
        <f t="shared" si="15"/>
        <v>0</v>
      </c>
      <c r="AJ45" s="28">
        <v>0</v>
      </c>
    </row>
    <row r="46" spans="2:36" ht="13.5">
      <c r="B46" s="29" t="s">
        <v>70</v>
      </c>
      <c r="F46" s="25" t="s">
        <v>71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f t="shared" si="3"/>
        <v>0</v>
      </c>
      <c r="N46" s="26">
        <f t="shared" si="4"/>
        <v>0</v>
      </c>
      <c r="O46" s="26">
        <v>0</v>
      </c>
      <c r="P46" s="26">
        <v>0</v>
      </c>
      <c r="Q46" s="26">
        <f t="shared" si="5"/>
        <v>0</v>
      </c>
      <c r="R46" s="26">
        <f t="shared" si="6"/>
        <v>0</v>
      </c>
      <c r="S46" s="26">
        <v>0</v>
      </c>
      <c r="T46" s="26">
        <v>0</v>
      </c>
      <c r="U46" s="26">
        <f t="shared" si="7"/>
        <v>0</v>
      </c>
      <c r="V46" s="26">
        <f t="shared" si="8"/>
        <v>0</v>
      </c>
      <c r="W46" s="26">
        <v>0</v>
      </c>
      <c r="X46" s="26">
        <v>0</v>
      </c>
      <c r="Y46" s="26">
        <f t="shared" si="9"/>
        <v>0</v>
      </c>
      <c r="Z46" s="26">
        <f t="shared" si="10"/>
        <v>0</v>
      </c>
      <c r="AA46" s="26">
        <v>0</v>
      </c>
      <c r="AB46" s="26">
        <v>0</v>
      </c>
      <c r="AC46" s="26">
        <f t="shared" si="11"/>
        <v>0</v>
      </c>
      <c r="AD46" s="26">
        <f t="shared" si="12"/>
        <v>0</v>
      </c>
      <c r="AE46" s="26">
        <v>0</v>
      </c>
      <c r="AF46" s="26">
        <v>0</v>
      </c>
      <c r="AG46" s="1">
        <f t="shared" si="13"/>
        <v>0</v>
      </c>
      <c r="AH46" s="2">
        <f t="shared" si="14"/>
        <v>0</v>
      </c>
      <c r="AI46" s="2">
        <f t="shared" si="15"/>
        <v>0</v>
      </c>
      <c r="AJ46" s="26">
        <f>SUM(AJ47:AJ51)</f>
        <v>0</v>
      </c>
    </row>
    <row r="47" spans="2:36" ht="13.5">
      <c r="B47" s="29" t="s">
        <v>72</v>
      </c>
      <c r="F47" s="27" t="s">
        <v>73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36">
        <f t="shared" si="3"/>
        <v>0</v>
      </c>
      <c r="N47" s="36">
        <f t="shared" si="4"/>
        <v>0</v>
      </c>
      <c r="O47" s="28">
        <v>0</v>
      </c>
      <c r="P47" s="28">
        <v>0</v>
      </c>
      <c r="Q47" s="36">
        <f t="shared" si="5"/>
        <v>0</v>
      </c>
      <c r="R47" s="36">
        <f t="shared" si="6"/>
        <v>0</v>
      </c>
      <c r="S47" s="28">
        <v>0</v>
      </c>
      <c r="T47" s="28">
        <v>0</v>
      </c>
      <c r="U47" s="36">
        <f t="shared" si="7"/>
        <v>0</v>
      </c>
      <c r="V47" s="36">
        <f t="shared" si="8"/>
        <v>0</v>
      </c>
      <c r="W47" s="28">
        <v>0</v>
      </c>
      <c r="X47" s="28">
        <v>0</v>
      </c>
      <c r="Y47" s="36">
        <f t="shared" si="9"/>
        <v>0</v>
      </c>
      <c r="Z47" s="36">
        <f t="shared" si="10"/>
        <v>0</v>
      </c>
      <c r="AA47" s="28">
        <v>0</v>
      </c>
      <c r="AB47" s="28">
        <v>0</v>
      </c>
      <c r="AC47" s="36">
        <f t="shared" si="11"/>
        <v>0</v>
      </c>
      <c r="AD47" s="36">
        <f t="shared" si="12"/>
        <v>0</v>
      </c>
      <c r="AE47" s="28">
        <v>0</v>
      </c>
      <c r="AF47" s="28">
        <v>0</v>
      </c>
      <c r="AG47" s="37">
        <f t="shared" si="13"/>
        <v>0</v>
      </c>
      <c r="AH47" s="38">
        <f t="shared" si="14"/>
        <v>0</v>
      </c>
      <c r="AI47" s="38">
        <f t="shared" si="15"/>
        <v>0</v>
      </c>
      <c r="AJ47" s="28">
        <v>0</v>
      </c>
    </row>
    <row r="48" spans="2:36" ht="13.5">
      <c r="B48" s="29" t="s">
        <v>74</v>
      </c>
      <c r="F48" s="27" t="s">
        <v>75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36">
        <f t="shared" si="3"/>
        <v>0</v>
      </c>
      <c r="N48" s="36">
        <f t="shared" si="4"/>
        <v>0</v>
      </c>
      <c r="O48" s="28">
        <v>0</v>
      </c>
      <c r="P48" s="28">
        <v>0</v>
      </c>
      <c r="Q48" s="36">
        <f t="shared" si="5"/>
        <v>0</v>
      </c>
      <c r="R48" s="36">
        <f t="shared" si="6"/>
        <v>0</v>
      </c>
      <c r="S48" s="28">
        <v>0</v>
      </c>
      <c r="T48" s="28">
        <v>0</v>
      </c>
      <c r="U48" s="36">
        <f t="shared" si="7"/>
        <v>0</v>
      </c>
      <c r="V48" s="36">
        <f t="shared" si="8"/>
        <v>0</v>
      </c>
      <c r="W48" s="28">
        <v>0</v>
      </c>
      <c r="X48" s="28">
        <v>0</v>
      </c>
      <c r="Y48" s="36">
        <f t="shared" si="9"/>
        <v>0</v>
      </c>
      <c r="Z48" s="36">
        <f t="shared" si="10"/>
        <v>0</v>
      </c>
      <c r="AA48" s="28">
        <v>0</v>
      </c>
      <c r="AB48" s="28">
        <v>0</v>
      </c>
      <c r="AC48" s="36">
        <f t="shared" si="11"/>
        <v>0</v>
      </c>
      <c r="AD48" s="36">
        <f t="shared" si="12"/>
        <v>0</v>
      </c>
      <c r="AE48" s="28">
        <v>0</v>
      </c>
      <c r="AF48" s="28">
        <v>0</v>
      </c>
      <c r="AG48" s="37">
        <f t="shared" si="13"/>
        <v>0</v>
      </c>
      <c r="AH48" s="38">
        <f t="shared" si="14"/>
        <v>0</v>
      </c>
      <c r="AI48" s="38">
        <f t="shared" si="15"/>
        <v>0</v>
      </c>
      <c r="AJ48" s="28">
        <v>0</v>
      </c>
    </row>
    <row r="49" spans="2:36" ht="13.5">
      <c r="B49" s="29" t="s">
        <v>76</v>
      </c>
      <c r="F49" s="27" t="s">
        <v>77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36">
        <f t="shared" si="3"/>
        <v>0</v>
      </c>
      <c r="N49" s="36">
        <f t="shared" si="4"/>
        <v>0</v>
      </c>
      <c r="O49" s="28">
        <v>0</v>
      </c>
      <c r="P49" s="28">
        <v>0</v>
      </c>
      <c r="Q49" s="36">
        <f t="shared" si="5"/>
        <v>0</v>
      </c>
      <c r="R49" s="36">
        <f t="shared" si="6"/>
        <v>0</v>
      </c>
      <c r="S49" s="28">
        <v>0</v>
      </c>
      <c r="T49" s="28">
        <v>0</v>
      </c>
      <c r="U49" s="36">
        <f t="shared" si="7"/>
        <v>0</v>
      </c>
      <c r="V49" s="36">
        <f t="shared" si="8"/>
        <v>0</v>
      </c>
      <c r="W49" s="28">
        <v>0</v>
      </c>
      <c r="X49" s="28">
        <v>0</v>
      </c>
      <c r="Y49" s="36">
        <f t="shared" si="9"/>
        <v>0</v>
      </c>
      <c r="Z49" s="36">
        <f t="shared" si="10"/>
        <v>0</v>
      </c>
      <c r="AA49" s="28">
        <v>0</v>
      </c>
      <c r="AB49" s="28">
        <v>0</v>
      </c>
      <c r="AC49" s="36">
        <f t="shared" si="11"/>
        <v>0</v>
      </c>
      <c r="AD49" s="36">
        <f t="shared" si="12"/>
        <v>0</v>
      </c>
      <c r="AE49" s="28">
        <v>0</v>
      </c>
      <c r="AF49" s="28">
        <v>0</v>
      </c>
      <c r="AG49" s="37">
        <f t="shared" si="13"/>
        <v>0</v>
      </c>
      <c r="AH49" s="38">
        <f t="shared" si="14"/>
        <v>0</v>
      </c>
      <c r="AI49" s="38">
        <f t="shared" si="15"/>
        <v>0</v>
      </c>
      <c r="AJ49" s="28">
        <v>0</v>
      </c>
    </row>
    <row r="50" spans="2:36" ht="13.5">
      <c r="B50" s="29" t="s">
        <v>78</v>
      </c>
      <c r="F50" s="27" t="s">
        <v>79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36">
        <f t="shared" si="3"/>
        <v>0</v>
      </c>
      <c r="N50" s="36">
        <f t="shared" si="4"/>
        <v>0</v>
      </c>
      <c r="O50" s="28">
        <v>0</v>
      </c>
      <c r="P50" s="28">
        <v>0</v>
      </c>
      <c r="Q50" s="36">
        <f t="shared" si="5"/>
        <v>0</v>
      </c>
      <c r="R50" s="36">
        <f t="shared" si="6"/>
        <v>0</v>
      </c>
      <c r="S50" s="28">
        <v>0</v>
      </c>
      <c r="T50" s="28">
        <v>0</v>
      </c>
      <c r="U50" s="36">
        <f t="shared" si="7"/>
        <v>0</v>
      </c>
      <c r="V50" s="36">
        <f t="shared" si="8"/>
        <v>0</v>
      </c>
      <c r="W50" s="28">
        <v>0</v>
      </c>
      <c r="X50" s="28">
        <v>0</v>
      </c>
      <c r="Y50" s="36">
        <f t="shared" si="9"/>
        <v>0</v>
      </c>
      <c r="Z50" s="36">
        <f t="shared" si="10"/>
        <v>0</v>
      </c>
      <c r="AA50" s="28">
        <v>0</v>
      </c>
      <c r="AB50" s="28">
        <v>0</v>
      </c>
      <c r="AC50" s="36">
        <f t="shared" si="11"/>
        <v>0</v>
      </c>
      <c r="AD50" s="36">
        <f t="shared" si="12"/>
        <v>0</v>
      </c>
      <c r="AE50" s="28">
        <v>0</v>
      </c>
      <c r="AF50" s="28">
        <v>0</v>
      </c>
      <c r="AG50" s="37">
        <f t="shared" si="13"/>
        <v>0</v>
      </c>
      <c r="AH50" s="38">
        <f t="shared" si="14"/>
        <v>0</v>
      </c>
      <c r="AI50" s="38">
        <f t="shared" si="15"/>
        <v>0</v>
      </c>
      <c r="AJ50" s="28">
        <v>0</v>
      </c>
    </row>
    <row r="51" spans="2:36" ht="13.5">
      <c r="B51" s="29" t="s">
        <v>80</v>
      </c>
      <c r="F51" s="27" t="s">
        <v>81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36">
        <f t="shared" si="3"/>
        <v>0</v>
      </c>
      <c r="N51" s="36">
        <f t="shared" si="4"/>
        <v>0</v>
      </c>
      <c r="O51" s="28">
        <v>0</v>
      </c>
      <c r="P51" s="28">
        <v>0</v>
      </c>
      <c r="Q51" s="36">
        <f t="shared" si="5"/>
        <v>0</v>
      </c>
      <c r="R51" s="36">
        <f t="shared" si="6"/>
        <v>0</v>
      </c>
      <c r="S51" s="28">
        <v>0</v>
      </c>
      <c r="T51" s="28">
        <v>0</v>
      </c>
      <c r="U51" s="36">
        <f t="shared" si="7"/>
        <v>0</v>
      </c>
      <c r="V51" s="36">
        <f t="shared" si="8"/>
        <v>0</v>
      </c>
      <c r="W51" s="28">
        <v>0</v>
      </c>
      <c r="X51" s="28">
        <v>0</v>
      </c>
      <c r="Y51" s="36">
        <f t="shared" si="9"/>
        <v>0</v>
      </c>
      <c r="Z51" s="36">
        <f t="shared" si="10"/>
        <v>0</v>
      </c>
      <c r="AA51" s="28">
        <v>0</v>
      </c>
      <c r="AB51" s="28">
        <v>0</v>
      </c>
      <c r="AC51" s="36">
        <f t="shared" si="11"/>
        <v>0</v>
      </c>
      <c r="AD51" s="36">
        <f t="shared" si="12"/>
        <v>0</v>
      </c>
      <c r="AE51" s="28">
        <v>0</v>
      </c>
      <c r="AF51" s="28">
        <v>0</v>
      </c>
      <c r="AG51" s="37">
        <f t="shared" si="13"/>
        <v>0</v>
      </c>
      <c r="AH51" s="38">
        <f t="shared" si="14"/>
        <v>0</v>
      </c>
      <c r="AI51" s="38">
        <f t="shared" si="15"/>
        <v>0</v>
      </c>
      <c r="AJ51" s="28">
        <v>0</v>
      </c>
    </row>
    <row r="52" spans="2:36" ht="13.5">
      <c r="B52" s="29" t="s">
        <v>82</v>
      </c>
      <c r="F52" s="25" t="s">
        <v>83</v>
      </c>
      <c r="G52" s="26">
        <v>2720119.87</v>
      </c>
      <c r="H52" s="26">
        <v>1080000</v>
      </c>
      <c r="I52" s="26">
        <v>18586.34</v>
      </c>
      <c r="J52" s="26">
        <v>47569.87</v>
      </c>
      <c r="K52" s="26">
        <v>18586.34</v>
      </c>
      <c r="L52" s="26">
        <v>112248.04</v>
      </c>
      <c r="M52" s="26">
        <f t="shared" si="3"/>
        <v>0</v>
      </c>
      <c r="N52" s="26">
        <f t="shared" si="4"/>
        <v>64678.16999999999</v>
      </c>
      <c r="O52" s="26">
        <v>18586.34</v>
      </c>
      <c r="P52" s="26">
        <v>185518.71</v>
      </c>
      <c r="Q52" s="26">
        <f t="shared" si="5"/>
        <v>0</v>
      </c>
      <c r="R52" s="26">
        <f t="shared" si="6"/>
        <v>73270.67</v>
      </c>
      <c r="S52" s="26">
        <v>770081.7</v>
      </c>
      <c r="T52" s="26">
        <v>420198.78</v>
      </c>
      <c r="U52" s="26">
        <f t="shared" si="7"/>
        <v>751495.36</v>
      </c>
      <c r="V52" s="26">
        <f t="shared" si="8"/>
        <v>234680.07000000004</v>
      </c>
      <c r="W52" s="26">
        <v>926392.87</v>
      </c>
      <c r="X52" s="26">
        <v>488075.48</v>
      </c>
      <c r="Y52" s="26">
        <f t="shared" si="9"/>
        <v>156311.17000000004</v>
      </c>
      <c r="Z52" s="26">
        <f t="shared" si="10"/>
        <v>67876.69999999995</v>
      </c>
      <c r="AA52" s="26">
        <v>2003219.14</v>
      </c>
      <c r="AB52" s="26">
        <v>602166.34</v>
      </c>
      <c r="AC52" s="26">
        <f t="shared" si="11"/>
        <v>1076826.27</v>
      </c>
      <c r="AD52" s="26">
        <f t="shared" si="12"/>
        <v>114090.85999999999</v>
      </c>
      <c r="AE52" s="26">
        <v>2003219.14</v>
      </c>
      <c r="AF52" s="26">
        <v>602166.34</v>
      </c>
      <c r="AG52" s="1">
        <f t="shared" si="13"/>
        <v>-69.94006656705565</v>
      </c>
      <c r="AH52" s="2">
        <f t="shared" si="14"/>
        <v>73.64451699696602</v>
      </c>
      <c r="AI52" s="2">
        <f t="shared" si="15"/>
        <v>55.756142592592596</v>
      </c>
      <c r="AJ52" s="26">
        <f>SUM(AJ53:AJ59)</f>
        <v>1080000</v>
      </c>
    </row>
    <row r="53" spans="2:36" ht="13.5">
      <c r="B53" s="29" t="s">
        <v>84</v>
      </c>
      <c r="F53" s="27" t="s">
        <v>85</v>
      </c>
      <c r="G53" s="28">
        <v>2208604.22</v>
      </c>
      <c r="H53" s="28">
        <v>728000</v>
      </c>
      <c r="I53" s="28">
        <v>17536.34</v>
      </c>
      <c r="J53" s="28">
        <v>46519.87</v>
      </c>
      <c r="K53" s="28">
        <v>17536.34</v>
      </c>
      <c r="L53" s="28">
        <v>111198.04</v>
      </c>
      <c r="M53" s="36">
        <f t="shared" si="3"/>
        <v>0</v>
      </c>
      <c r="N53" s="36">
        <f t="shared" si="4"/>
        <v>64678.16999999999</v>
      </c>
      <c r="O53" s="28">
        <v>17536.34</v>
      </c>
      <c r="P53" s="28">
        <v>156024.6</v>
      </c>
      <c r="Q53" s="36">
        <f t="shared" si="5"/>
        <v>0</v>
      </c>
      <c r="R53" s="36">
        <f t="shared" si="6"/>
        <v>44826.56000000001</v>
      </c>
      <c r="S53" s="28">
        <v>582031.7</v>
      </c>
      <c r="T53" s="28">
        <v>359919.6</v>
      </c>
      <c r="U53" s="36">
        <f t="shared" si="7"/>
        <v>564495.36</v>
      </c>
      <c r="V53" s="36">
        <f t="shared" si="8"/>
        <v>203894.99999999997</v>
      </c>
      <c r="W53" s="28">
        <v>704931.7</v>
      </c>
      <c r="X53" s="28">
        <v>398306.36</v>
      </c>
      <c r="Y53" s="36">
        <f t="shared" si="9"/>
        <v>122900</v>
      </c>
      <c r="Z53" s="36">
        <f t="shared" si="10"/>
        <v>38386.76000000001</v>
      </c>
      <c r="AA53" s="28">
        <v>1696221.9</v>
      </c>
      <c r="AB53" s="28">
        <v>442928.65</v>
      </c>
      <c r="AC53" s="36">
        <f t="shared" si="11"/>
        <v>991290.2</v>
      </c>
      <c r="AD53" s="36">
        <f t="shared" si="12"/>
        <v>44622.29000000004</v>
      </c>
      <c r="AE53" s="28">
        <v>1696221.9</v>
      </c>
      <c r="AF53" s="28">
        <v>442928.65</v>
      </c>
      <c r="AG53" s="37">
        <f t="shared" si="13"/>
        <v>-73.88734044761479</v>
      </c>
      <c r="AH53" s="38">
        <f t="shared" si="14"/>
        <v>76.80062750219683</v>
      </c>
      <c r="AI53" s="38">
        <f t="shared" si="15"/>
        <v>60.841847527472524</v>
      </c>
      <c r="AJ53" s="28">
        <v>728000</v>
      </c>
    </row>
    <row r="54" spans="2:36" ht="13.5">
      <c r="B54" s="29" t="s">
        <v>86</v>
      </c>
      <c r="F54" s="27" t="s">
        <v>87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36">
        <f t="shared" si="3"/>
        <v>0</v>
      </c>
      <c r="N54" s="36">
        <f t="shared" si="4"/>
        <v>0</v>
      </c>
      <c r="O54" s="28">
        <v>0</v>
      </c>
      <c r="P54" s="28">
        <v>0</v>
      </c>
      <c r="Q54" s="36">
        <f t="shared" si="5"/>
        <v>0</v>
      </c>
      <c r="R54" s="36">
        <f t="shared" si="6"/>
        <v>0</v>
      </c>
      <c r="S54" s="28">
        <v>0</v>
      </c>
      <c r="T54" s="28">
        <v>0</v>
      </c>
      <c r="U54" s="36">
        <f t="shared" si="7"/>
        <v>0</v>
      </c>
      <c r="V54" s="36">
        <f t="shared" si="8"/>
        <v>0</v>
      </c>
      <c r="W54" s="28">
        <v>0</v>
      </c>
      <c r="X54" s="28">
        <v>0</v>
      </c>
      <c r="Y54" s="36">
        <f t="shared" si="9"/>
        <v>0</v>
      </c>
      <c r="Z54" s="36">
        <f t="shared" si="10"/>
        <v>0</v>
      </c>
      <c r="AA54" s="28">
        <v>0</v>
      </c>
      <c r="AB54" s="28">
        <v>0</v>
      </c>
      <c r="AC54" s="36">
        <f t="shared" si="11"/>
        <v>0</v>
      </c>
      <c r="AD54" s="36">
        <f t="shared" si="12"/>
        <v>0</v>
      </c>
      <c r="AE54" s="28">
        <v>0</v>
      </c>
      <c r="AF54" s="28">
        <v>0</v>
      </c>
      <c r="AG54" s="37">
        <f t="shared" si="13"/>
        <v>0</v>
      </c>
      <c r="AH54" s="38">
        <f t="shared" si="14"/>
        <v>0</v>
      </c>
      <c r="AI54" s="38">
        <f t="shared" si="15"/>
        <v>0</v>
      </c>
      <c r="AJ54" s="28">
        <v>0</v>
      </c>
    </row>
    <row r="55" spans="2:36" ht="13.5">
      <c r="B55" s="29" t="s">
        <v>88</v>
      </c>
      <c r="F55" s="27" t="s">
        <v>89</v>
      </c>
      <c r="G55" s="28">
        <v>511515.65</v>
      </c>
      <c r="H55" s="28">
        <v>352000</v>
      </c>
      <c r="I55" s="28">
        <v>1050</v>
      </c>
      <c r="J55" s="28">
        <v>1050</v>
      </c>
      <c r="K55" s="28">
        <v>1050</v>
      </c>
      <c r="L55" s="28">
        <v>1050</v>
      </c>
      <c r="M55" s="36">
        <f t="shared" si="3"/>
        <v>0</v>
      </c>
      <c r="N55" s="36">
        <f t="shared" si="4"/>
        <v>0</v>
      </c>
      <c r="O55" s="28">
        <v>1050</v>
      </c>
      <c r="P55" s="28">
        <v>29494.11</v>
      </c>
      <c r="Q55" s="36">
        <f t="shared" si="5"/>
        <v>0</v>
      </c>
      <c r="R55" s="36">
        <f t="shared" si="6"/>
        <v>28444.11</v>
      </c>
      <c r="S55" s="28">
        <v>188050</v>
      </c>
      <c r="T55" s="28">
        <v>60279.18</v>
      </c>
      <c r="U55" s="36">
        <f t="shared" si="7"/>
        <v>187000</v>
      </c>
      <c r="V55" s="36">
        <f t="shared" si="8"/>
        <v>30785.07</v>
      </c>
      <c r="W55" s="28">
        <v>221461.17</v>
      </c>
      <c r="X55" s="28">
        <v>89769.12</v>
      </c>
      <c r="Y55" s="36">
        <f t="shared" si="9"/>
        <v>33411.17000000001</v>
      </c>
      <c r="Z55" s="36">
        <f t="shared" si="10"/>
        <v>29489.939999999995</v>
      </c>
      <c r="AA55" s="28">
        <v>306997.24</v>
      </c>
      <c r="AB55" s="28">
        <v>159237.69</v>
      </c>
      <c r="AC55" s="36">
        <f t="shared" si="11"/>
        <v>85536.06999999998</v>
      </c>
      <c r="AD55" s="36">
        <f t="shared" si="12"/>
        <v>69468.57</v>
      </c>
      <c r="AE55" s="28">
        <v>306997.24</v>
      </c>
      <c r="AF55" s="28">
        <v>159237.69</v>
      </c>
      <c r="AG55" s="37">
        <f t="shared" si="13"/>
        <v>-48.130579284686725</v>
      </c>
      <c r="AH55" s="38">
        <f t="shared" si="14"/>
        <v>60.017174450087694</v>
      </c>
      <c r="AI55" s="38">
        <f t="shared" si="15"/>
        <v>45.23798011363637</v>
      </c>
      <c r="AJ55" s="28">
        <v>352000</v>
      </c>
    </row>
    <row r="56" spans="2:36" ht="13.5">
      <c r="B56" s="29" t="s">
        <v>90</v>
      </c>
      <c r="F56" s="27" t="s">
        <v>91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36">
        <f aca="true" t="shared" si="16" ref="M56:M76">K56-I56</f>
        <v>0</v>
      </c>
      <c r="N56" s="36">
        <f aca="true" t="shared" si="17" ref="N56:N76">L56-J56</f>
        <v>0</v>
      </c>
      <c r="O56" s="28">
        <v>0</v>
      </c>
      <c r="P56" s="28">
        <v>0</v>
      </c>
      <c r="Q56" s="36">
        <f aca="true" t="shared" si="18" ref="Q56:Q76">O56-K56</f>
        <v>0</v>
      </c>
      <c r="R56" s="36">
        <f aca="true" t="shared" si="19" ref="R56:R76">P56-L56</f>
        <v>0</v>
      </c>
      <c r="S56" s="28">
        <v>0</v>
      </c>
      <c r="T56" s="28">
        <v>0</v>
      </c>
      <c r="U56" s="36">
        <f aca="true" t="shared" si="20" ref="U56:U76">S56-O56</f>
        <v>0</v>
      </c>
      <c r="V56" s="36">
        <f aca="true" t="shared" si="21" ref="V56:V76">T56-P56</f>
        <v>0</v>
      </c>
      <c r="W56" s="28">
        <v>0</v>
      </c>
      <c r="X56" s="28">
        <v>0</v>
      </c>
      <c r="Y56" s="36">
        <f aca="true" t="shared" si="22" ref="Y56:Y76">W56-S56</f>
        <v>0</v>
      </c>
      <c r="Z56" s="36">
        <f aca="true" t="shared" si="23" ref="Z56:Z76">X56-T56</f>
        <v>0</v>
      </c>
      <c r="AA56" s="28">
        <v>0</v>
      </c>
      <c r="AB56" s="28">
        <v>0</v>
      </c>
      <c r="AC56" s="36">
        <f aca="true" t="shared" si="24" ref="AC56:AC76">AA56-W56</f>
        <v>0</v>
      </c>
      <c r="AD56" s="36">
        <f aca="true" t="shared" si="25" ref="AD56:AD76">AB56-X56</f>
        <v>0</v>
      </c>
      <c r="AE56" s="28">
        <v>0</v>
      </c>
      <c r="AF56" s="28">
        <v>0</v>
      </c>
      <c r="AG56" s="37">
        <f aca="true" t="shared" si="26" ref="AG56:AG76">IF(AF56=0,0,IF(AE56=0,0,(AF56-AE56)/AE56*100))</f>
        <v>0</v>
      </c>
      <c r="AH56" s="38">
        <f aca="true" t="shared" si="27" ref="AH56:AH76">IF(AE56=0,0,IF(G56=0,0,AE56/G56*100))</f>
        <v>0</v>
      </c>
      <c r="AI56" s="38">
        <f aca="true" t="shared" si="28" ref="AI56:AI76">IF(AF56=0,0,IF(H56=0,0,AF56/H56*100))</f>
        <v>0</v>
      </c>
      <c r="AJ56" s="28">
        <v>0</v>
      </c>
    </row>
    <row r="57" spans="2:36" ht="13.5">
      <c r="B57" s="29" t="s">
        <v>92</v>
      </c>
      <c r="F57" s="27" t="s">
        <v>93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36">
        <f t="shared" si="16"/>
        <v>0</v>
      </c>
      <c r="N57" s="36">
        <f t="shared" si="17"/>
        <v>0</v>
      </c>
      <c r="O57" s="28">
        <v>0</v>
      </c>
      <c r="P57" s="28">
        <v>0</v>
      </c>
      <c r="Q57" s="36">
        <f t="shared" si="18"/>
        <v>0</v>
      </c>
      <c r="R57" s="36">
        <f t="shared" si="19"/>
        <v>0</v>
      </c>
      <c r="S57" s="28">
        <v>0</v>
      </c>
      <c r="T57" s="28">
        <v>0</v>
      </c>
      <c r="U57" s="36">
        <f t="shared" si="20"/>
        <v>0</v>
      </c>
      <c r="V57" s="36">
        <f t="shared" si="21"/>
        <v>0</v>
      </c>
      <c r="W57" s="28">
        <v>0</v>
      </c>
      <c r="X57" s="28">
        <v>0</v>
      </c>
      <c r="Y57" s="36">
        <f t="shared" si="22"/>
        <v>0</v>
      </c>
      <c r="Z57" s="36">
        <f t="shared" si="23"/>
        <v>0</v>
      </c>
      <c r="AA57" s="28">
        <v>0</v>
      </c>
      <c r="AB57" s="28">
        <v>0</v>
      </c>
      <c r="AC57" s="36">
        <f t="shared" si="24"/>
        <v>0</v>
      </c>
      <c r="AD57" s="36">
        <f t="shared" si="25"/>
        <v>0</v>
      </c>
      <c r="AE57" s="28">
        <v>0</v>
      </c>
      <c r="AF57" s="28">
        <v>0</v>
      </c>
      <c r="AG57" s="37">
        <f t="shared" si="26"/>
        <v>0</v>
      </c>
      <c r="AH57" s="38">
        <f t="shared" si="27"/>
        <v>0</v>
      </c>
      <c r="AI57" s="38">
        <f t="shared" si="28"/>
        <v>0</v>
      </c>
      <c r="AJ57" s="28">
        <v>0</v>
      </c>
    </row>
    <row r="58" spans="2:36" ht="13.5">
      <c r="B58" s="29" t="s">
        <v>94</v>
      </c>
      <c r="F58" s="27" t="s">
        <v>95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36">
        <f t="shared" si="16"/>
        <v>0</v>
      </c>
      <c r="N58" s="36">
        <f t="shared" si="17"/>
        <v>0</v>
      </c>
      <c r="O58" s="28">
        <v>0</v>
      </c>
      <c r="P58" s="28">
        <v>0</v>
      </c>
      <c r="Q58" s="36">
        <f t="shared" si="18"/>
        <v>0</v>
      </c>
      <c r="R58" s="36">
        <f t="shared" si="19"/>
        <v>0</v>
      </c>
      <c r="S58" s="28">
        <v>0</v>
      </c>
      <c r="T58" s="28">
        <v>0</v>
      </c>
      <c r="U58" s="36">
        <f t="shared" si="20"/>
        <v>0</v>
      </c>
      <c r="V58" s="36">
        <f t="shared" si="21"/>
        <v>0</v>
      </c>
      <c r="W58" s="28">
        <v>0</v>
      </c>
      <c r="X58" s="28">
        <v>0</v>
      </c>
      <c r="Y58" s="36">
        <f t="shared" si="22"/>
        <v>0</v>
      </c>
      <c r="Z58" s="36">
        <f t="shared" si="23"/>
        <v>0</v>
      </c>
      <c r="AA58" s="28">
        <v>0</v>
      </c>
      <c r="AB58" s="28">
        <v>0</v>
      </c>
      <c r="AC58" s="36">
        <f t="shared" si="24"/>
        <v>0</v>
      </c>
      <c r="AD58" s="36">
        <f t="shared" si="25"/>
        <v>0</v>
      </c>
      <c r="AE58" s="28">
        <v>0</v>
      </c>
      <c r="AF58" s="28">
        <v>0</v>
      </c>
      <c r="AG58" s="37">
        <f t="shared" si="26"/>
        <v>0</v>
      </c>
      <c r="AH58" s="38">
        <f t="shared" si="27"/>
        <v>0</v>
      </c>
      <c r="AI58" s="38">
        <f t="shared" si="28"/>
        <v>0</v>
      </c>
      <c r="AJ58" s="28">
        <v>0</v>
      </c>
    </row>
    <row r="59" spans="2:36" ht="13.5">
      <c r="B59" s="29" t="s">
        <v>96</v>
      </c>
      <c r="F59" s="27" t="s">
        <v>97</v>
      </c>
      <c r="G59" s="28">
        <v>0</v>
      </c>
      <c r="H59" s="28">
        <v>0</v>
      </c>
      <c r="I59" s="30">
        <v>0</v>
      </c>
      <c r="J59" s="28">
        <v>0</v>
      </c>
      <c r="K59" s="31">
        <v>0</v>
      </c>
      <c r="L59" s="31">
        <v>0</v>
      </c>
      <c r="M59" s="36">
        <f t="shared" si="16"/>
        <v>0</v>
      </c>
      <c r="N59" s="36">
        <f t="shared" si="17"/>
        <v>0</v>
      </c>
      <c r="O59" s="31">
        <v>0</v>
      </c>
      <c r="P59" s="31">
        <v>0</v>
      </c>
      <c r="Q59" s="36">
        <f t="shared" si="18"/>
        <v>0</v>
      </c>
      <c r="R59" s="36">
        <f t="shared" si="19"/>
        <v>0</v>
      </c>
      <c r="S59" s="31">
        <v>0</v>
      </c>
      <c r="T59" s="31">
        <v>0</v>
      </c>
      <c r="U59" s="36">
        <f t="shared" si="20"/>
        <v>0</v>
      </c>
      <c r="V59" s="36">
        <f t="shared" si="21"/>
        <v>0</v>
      </c>
      <c r="W59" s="31">
        <v>0</v>
      </c>
      <c r="X59" s="31">
        <v>0</v>
      </c>
      <c r="Y59" s="36">
        <f t="shared" si="22"/>
        <v>0</v>
      </c>
      <c r="Z59" s="36">
        <f t="shared" si="23"/>
        <v>0</v>
      </c>
      <c r="AA59" s="31">
        <v>0</v>
      </c>
      <c r="AB59" s="31">
        <v>0</v>
      </c>
      <c r="AC59" s="36">
        <f t="shared" si="24"/>
        <v>0</v>
      </c>
      <c r="AD59" s="36">
        <f t="shared" si="25"/>
        <v>0</v>
      </c>
      <c r="AE59" s="30">
        <v>0</v>
      </c>
      <c r="AF59" s="28">
        <v>0</v>
      </c>
      <c r="AG59" s="37">
        <f t="shared" si="26"/>
        <v>0</v>
      </c>
      <c r="AH59" s="38">
        <f t="shared" si="27"/>
        <v>0</v>
      </c>
      <c r="AI59" s="38">
        <f t="shared" si="28"/>
        <v>0</v>
      </c>
      <c r="AJ59" s="28">
        <v>0</v>
      </c>
    </row>
    <row r="60" spans="2:36" ht="13.5">
      <c r="B60" s="29" t="s">
        <v>98</v>
      </c>
      <c r="F60" s="25" t="s">
        <v>99</v>
      </c>
      <c r="G60" s="26">
        <v>16763423.7</v>
      </c>
      <c r="H60" s="26">
        <v>19038000</v>
      </c>
      <c r="I60" s="26">
        <v>0</v>
      </c>
      <c r="J60" s="26">
        <v>0</v>
      </c>
      <c r="K60" s="26">
        <v>1887841.7</v>
      </c>
      <c r="L60" s="26">
        <v>1513899.77</v>
      </c>
      <c r="M60" s="26">
        <f t="shared" si="16"/>
        <v>1887841.7</v>
      </c>
      <c r="N60" s="26">
        <f t="shared" si="17"/>
        <v>1513899.77</v>
      </c>
      <c r="O60" s="26">
        <v>2418936.05</v>
      </c>
      <c r="P60" s="26">
        <v>1657140.94</v>
      </c>
      <c r="Q60" s="26">
        <f t="shared" si="18"/>
        <v>531094.3499999999</v>
      </c>
      <c r="R60" s="26">
        <f t="shared" si="19"/>
        <v>143241.16999999993</v>
      </c>
      <c r="S60" s="26">
        <v>4627332.51</v>
      </c>
      <c r="T60" s="26">
        <v>4260416.55</v>
      </c>
      <c r="U60" s="26">
        <f t="shared" si="20"/>
        <v>2208396.46</v>
      </c>
      <c r="V60" s="26">
        <f t="shared" si="21"/>
        <v>2603275.61</v>
      </c>
      <c r="W60" s="26">
        <v>4905535.68</v>
      </c>
      <c r="X60" s="26">
        <v>7535736.76</v>
      </c>
      <c r="Y60" s="26">
        <f t="shared" si="22"/>
        <v>278203.1699999999</v>
      </c>
      <c r="Z60" s="26">
        <f t="shared" si="23"/>
        <v>3275320.21</v>
      </c>
      <c r="AA60" s="26">
        <v>5594832.51</v>
      </c>
      <c r="AB60" s="26">
        <v>9163773.36</v>
      </c>
      <c r="AC60" s="26">
        <f t="shared" si="24"/>
        <v>689296.8300000001</v>
      </c>
      <c r="AD60" s="26">
        <f t="shared" si="25"/>
        <v>1628036.5999999996</v>
      </c>
      <c r="AE60" s="26">
        <v>5594832.51</v>
      </c>
      <c r="AF60" s="26">
        <v>9163773.36</v>
      </c>
      <c r="AG60" s="1">
        <f t="shared" si="26"/>
        <v>63.78994980852429</v>
      </c>
      <c r="AH60" s="2">
        <f t="shared" si="27"/>
        <v>33.37523772068113</v>
      </c>
      <c r="AI60" s="2">
        <f t="shared" si="28"/>
        <v>48.134117869524104</v>
      </c>
      <c r="AJ60" s="26">
        <f>SUM(AJ61:AJ69)</f>
        <v>21399261</v>
      </c>
    </row>
    <row r="61" spans="2:36" ht="13.5">
      <c r="B61" s="29" t="s">
        <v>100</v>
      </c>
      <c r="F61" s="27" t="s">
        <v>101</v>
      </c>
      <c r="G61" s="32">
        <v>2532797.16</v>
      </c>
      <c r="H61" s="32">
        <v>4400000</v>
      </c>
      <c r="I61" s="32">
        <v>0</v>
      </c>
      <c r="J61" s="32">
        <v>0</v>
      </c>
      <c r="K61" s="32">
        <v>0</v>
      </c>
      <c r="L61" s="32">
        <v>0</v>
      </c>
      <c r="M61" s="36">
        <f t="shared" si="16"/>
        <v>0</v>
      </c>
      <c r="N61" s="36">
        <f t="shared" si="17"/>
        <v>0</v>
      </c>
      <c r="O61" s="32">
        <v>8327.93</v>
      </c>
      <c r="P61" s="32">
        <v>29159.28</v>
      </c>
      <c r="Q61" s="36">
        <f t="shared" si="18"/>
        <v>8327.93</v>
      </c>
      <c r="R61" s="36">
        <f t="shared" si="19"/>
        <v>29159.28</v>
      </c>
      <c r="S61" s="32">
        <v>147040.47</v>
      </c>
      <c r="T61" s="32">
        <v>29159.28</v>
      </c>
      <c r="U61" s="36">
        <f t="shared" si="20"/>
        <v>138712.54</v>
      </c>
      <c r="V61" s="36">
        <f t="shared" si="21"/>
        <v>0</v>
      </c>
      <c r="W61" s="32">
        <v>229746.67</v>
      </c>
      <c r="X61" s="32">
        <v>2694286.08</v>
      </c>
      <c r="Y61" s="36">
        <f t="shared" si="22"/>
        <v>82706.20000000001</v>
      </c>
      <c r="Z61" s="36">
        <f t="shared" si="23"/>
        <v>2665126.8000000003</v>
      </c>
      <c r="AA61" s="32">
        <v>252246.67</v>
      </c>
      <c r="AB61" s="32">
        <v>2731598.27</v>
      </c>
      <c r="AC61" s="36">
        <f t="shared" si="24"/>
        <v>22500</v>
      </c>
      <c r="AD61" s="36">
        <f t="shared" si="25"/>
        <v>37312.189999999944</v>
      </c>
      <c r="AE61" s="32">
        <v>252246.67</v>
      </c>
      <c r="AF61" s="32">
        <v>2731598.27</v>
      </c>
      <c r="AG61" s="37">
        <f t="shared" si="26"/>
        <v>982.9075642505012</v>
      </c>
      <c r="AH61" s="38">
        <f t="shared" si="27"/>
        <v>9.959213236009788</v>
      </c>
      <c r="AI61" s="38">
        <f t="shared" si="28"/>
        <v>62.08177886363636</v>
      </c>
      <c r="AJ61" s="32">
        <v>4693261</v>
      </c>
    </row>
    <row r="62" spans="2:36" ht="13.5">
      <c r="B62" s="29" t="s">
        <v>102</v>
      </c>
      <c r="F62" s="27" t="s">
        <v>103</v>
      </c>
      <c r="G62" s="32">
        <v>0</v>
      </c>
      <c r="H62" s="32">
        <v>236000</v>
      </c>
      <c r="I62" s="32">
        <v>0</v>
      </c>
      <c r="J62" s="32">
        <v>0</v>
      </c>
      <c r="K62" s="32">
        <v>0</v>
      </c>
      <c r="L62" s="32">
        <v>0</v>
      </c>
      <c r="M62" s="36">
        <f t="shared" si="16"/>
        <v>0</v>
      </c>
      <c r="N62" s="36">
        <f t="shared" si="17"/>
        <v>0</v>
      </c>
      <c r="O62" s="32">
        <v>0</v>
      </c>
      <c r="P62" s="32">
        <v>0</v>
      </c>
      <c r="Q62" s="36">
        <f t="shared" si="18"/>
        <v>0</v>
      </c>
      <c r="R62" s="36">
        <f t="shared" si="19"/>
        <v>0</v>
      </c>
      <c r="S62" s="32">
        <v>0</v>
      </c>
      <c r="T62" s="32">
        <v>0</v>
      </c>
      <c r="U62" s="36">
        <f t="shared" si="20"/>
        <v>0</v>
      </c>
      <c r="V62" s="36">
        <f t="shared" si="21"/>
        <v>0</v>
      </c>
      <c r="W62" s="32">
        <v>0</v>
      </c>
      <c r="X62" s="32">
        <v>236000</v>
      </c>
      <c r="Y62" s="36">
        <f t="shared" si="22"/>
        <v>0</v>
      </c>
      <c r="Z62" s="36">
        <f t="shared" si="23"/>
        <v>236000</v>
      </c>
      <c r="AA62" s="32">
        <v>0</v>
      </c>
      <c r="AB62" s="32">
        <v>236000</v>
      </c>
      <c r="AC62" s="36">
        <f t="shared" si="24"/>
        <v>0</v>
      </c>
      <c r="AD62" s="36">
        <f t="shared" si="25"/>
        <v>0</v>
      </c>
      <c r="AE62" s="32">
        <v>0</v>
      </c>
      <c r="AF62" s="32">
        <v>236000</v>
      </c>
      <c r="AG62" s="37">
        <f t="shared" si="26"/>
        <v>0</v>
      </c>
      <c r="AH62" s="38">
        <f t="shared" si="27"/>
        <v>0</v>
      </c>
      <c r="AI62" s="38">
        <f t="shared" si="28"/>
        <v>100</v>
      </c>
      <c r="AJ62" s="32">
        <v>236000</v>
      </c>
    </row>
    <row r="63" spans="2:36" ht="13.5">
      <c r="B63" s="29" t="s">
        <v>104</v>
      </c>
      <c r="F63" s="27" t="s">
        <v>105</v>
      </c>
      <c r="G63" s="32">
        <v>147144.76</v>
      </c>
      <c r="H63" s="32">
        <v>150000</v>
      </c>
      <c r="I63" s="32">
        <v>0</v>
      </c>
      <c r="J63" s="32">
        <v>0</v>
      </c>
      <c r="K63" s="32">
        <v>0</v>
      </c>
      <c r="L63" s="32">
        <v>0</v>
      </c>
      <c r="M63" s="36">
        <f t="shared" si="16"/>
        <v>0</v>
      </c>
      <c r="N63" s="36">
        <f t="shared" si="17"/>
        <v>0</v>
      </c>
      <c r="O63" s="32">
        <v>870.26</v>
      </c>
      <c r="P63" s="32">
        <v>0</v>
      </c>
      <c r="Q63" s="36">
        <f t="shared" si="18"/>
        <v>870.26</v>
      </c>
      <c r="R63" s="36">
        <f t="shared" si="19"/>
        <v>0</v>
      </c>
      <c r="S63" s="32">
        <v>1814.26</v>
      </c>
      <c r="T63" s="32">
        <v>0</v>
      </c>
      <c r="U63" s="36">
        <f t="shared" si="20"/>
        <v>944</v>
      </c>
      <c r="V63" s="36">
        <f t="shared" si="21"/>
        <v>0</v>
      </c>
      <c r="W63" s="32">
        <v>3117.87</v>
      </c>
      <c r="X63" s="32">
        <v>0</v>
      </c>
      <c r="Y63" s="36">
        <f t="shared" si="22"/>
        <v>1303.61</v>
      </c>
      <c r="Z63" s="36">
        <f t="shared" si="23"/>
        <v>0</v>
      </c>
      <c r="AA63" s="32">
        <v>5998.84</v>
      </c>
      <c r="AB63" s="32">
        <v>0</v>
      </c>
      <c r="AC63" s="36">
        <f t="shared" si="24"/>
        <v>2880.9700000000003</v>
      </c>
      <c r="AD63" s="36">
        <f t="shared" si="25"/>
        <v>0</v>
      </c>
      <c r="AE63" s="32">
        <v>5998.84</v>
      </c>
      <c r="AF63" s="32">
        <v>0</v>
      </c>
      <c r="AG63" s="37">
        <f t="shared" si="26"/>
        <v>0</v>
      </c>
      <c r="AH63" s="38">
        <f t="shared" si="27"/>
        <v>4.076828831689284</v>
      </c>
      <c r="AI63" s="38">
        <f t="shared" si="28"/>
        <v>0</v>
      </c>
      <c r="AJ63" s="32">
        <v>150000</v>
      </c>
    </row>
    <row r="64" spans="2:36" ht="13.5">
      <c r="B64" s="29" t="s">
        <v>106</v>
      </c>
      <c r="F64" s="27" t="s">
        <v>107</v>
      </c>
      <c r="G64" s="32">
        <v>258081.19</v>
      </c>
      <c r="H64" s="32">
        <v>2000</v>
      </c>
      <c r="I64" s="32">
        <v>0</v>
      </c>
      <c r="J64" s="32">
        <v>0</v>
      </c>
      <c r="K64" s="32">
        <v>0</v>
      </c>
      <c r="L64" s="32">
        <v>0</v>
      </c>
      <c r="M64" s="36">
        <f t="shared" si="16"/>
        <v>0</v>
      </c>
      <c r="N64" s="36">
        <f t="shared" si="17"/>
        <v>0</v>
      </c>
      <c r="O64" s="32">
        <v>0</v>
      </c>
      <c r="P64" s="32">
        <v>0</v>
      </c>
      <c r="Q64" s="36">
        <f t="shared" si="18"/>
        <v>0</v>
      </c>
      <c r="R64" s="36">
        <f t="shared" si="19"/>
        <v>0</v>
      </c>
      <c r="S64" s="32">
        <v>0</v>
      </c>
      <c r="T64" s="32">
        <v>0</v>
      </c>
      <c r="U64" s="36">
        <f t="shared" si="20"/>
        <v>0</v>
      </c>
      <c r="V64" s="36">
        <f t="shared" si="21"/>
        <v>0</v>
      </c>
      <c r="W64" s="32">
        <v>0</v>
      </c>
      <c r="X64" s="32">
        <v>0</v>
      </c>
      <c r="Y64" s="36">
        <f t="shared" si="22"/>
        <v>0</v>
      </c>
      <c r="Z64" s="36">
        <f t="shared" si="23"/>
        <v>0</v>
      </c>
      <c r="AA64" s="32">
        <v>258081.19</v>
      </c>
      <c r="AB64" s="32">
        <v>0</v>
      </c>
      <c r="AC64" s="36">
        <f t="shared" si="24"/>
        <v>258081.19</v>
      </c>
      <c r="AD64" s="36">
        <f t="shared" si="25"/>
        <v>0</v>
      </c>
      <c r="AE64" s="32">
        <v>258081.19</v>
      </c>
      <c r="AF64" s="32">
        <v>0</v>
      </c>
      <c r="AG64" s="37">
        <f t="shared" si="26"/>
        <v>0</v>
      </c>
      <c r="AH64" s="38">
        <f t="shared" si="27"/>
        <v>100</v>
      </c>
      <c r="AI64" s="38">
        <f t="shared" si="28"/>
        <v>0</v>
      </c>
      <c r="AJ64" s="32">
        <v>0</v>
      </c>
    </row>
    <row r="65" spans="2:36" ht="13.5">
      <c r="B65" s="29" t="s">
        <v>108</v>
      </c>
      <c r="F65" s="27" t="s">
        <v>109</v>
      </c>
      <c r="G65" s="32">
        <v>12499552.52</v>
      </c>
      <c r="H65" s="32">
        <v>12750000</v>
      </c>
      <c r="I65" s="32">
        <v>0</v>
      </c>
      <c r="J65" s="32">
        <v>0</v>
      </c>
      <c r="K65" s="32">
        <v>1873964.47</v>
      </c>
      <c r="L65" s="32">
        <v>1480194.49</v>
      </c>
      <c r="M65" s="36">
        <f t="shared" si="16"/>
        <v>1873964.47</v>
      </c>
      <c r="N65" s="36">
        <f t="shared" si="17"/>
        <v>1480194.49</v>
      </c>
      <c r="O65" s="32">
        <v>2268105</v>
      </c>
      <c r="P65" s="32">
        <v>1480194.49</v>
      </c>
      <c r="Q65" s="36">
        <f t="shared" si="18"/>
        <v>394140.53</v>
      </c>
      <c r="R65" s="36">
        <f t="shared" si="19"/>
        <v>0</v>
      </c>
      <c r="S65" s="32">
        <v>4190320.78</v>
      </c>
      <c r="T65" s="32">
        <v>3920105.64</v>
      </c>
      <c r="U65" s="36">
        <f t="shared" si="20"/>
        <v>1922215.7799999998</v>
      </c>
      <c r="V65" s="36">
        <f t="shared" si="21"/>
        <v>2439911.1500000004</v>
      </c>
      <c r="W65" s="32">
        <v>4302993.08</v>
      </c>
      <c r="X65" s="32">
        <v>3992587.14</v>
      </c>
      <c r="Y65" s="36">
        <f t="shared" si="22"/>
        <v>112672.30000000028</v>
      </c>
      <c r="Z65" s="36">
        <f t="shared" si="23"/>
        <v>72481.5</v>
      </c>
      <c r="AA65" s="32">
        <v>4653005.27</v>
      </c>
      <c r="AB65" s="32">
        <v>5505573.98</v>
      </c>
      <c r="AC65" s="36">
        <f t="shared" si="24"/>
        <v>350012.1899999995</v>
      </c>
      <c r="AD65" s="36">
        <f t="shared" si="25"/>
        <v>1512986.8400000003</v>
      </c>
      <c r="AE65" s="32">
        <v>4653005.27</v>
      </c>
      <c r="AF65" s="32">
        <v>5505573.98</v>
      </c>
      <c r="AG65" s="37">
        <f t="shared" si="26"/>
        <v>18.322968931432158</v>
      </c>
      <c r="AH65" s="38">
        <f t="shared" si="27"/>
        <v>37.22537476885612</v>
      </c>
      <c r="AI65" s="38">
        <f t="shared" si="28"/>
        <v>43.18097239215687</v>
      </c>
      <c r="AJ65" s="32">
        <v>14820000</v>
      </c>
    </row>
    <row r="66" spans="2:36" ht="13.5">
      <c r="B66" s="29" t="s">
        <v>110</v>
      </c>
      <c r="F66" s="27" t="s">
        <v>111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6">
        <f t="shared" si="16"/>
        <v>0</v>
      </c>
      <c r="N66" s="36">
        <f t="shared" si="17"/>
        <v>0</v>
      </c>
      <c r="O66" s="32">
        <v>0</v>
      </c>
      <c r="P66" s="32">
        <v>0</v>
      </c>
      <c r="Q66" s="36">
        <f t="shared" si="18"/>
        <v>0</v>
      </c>
      <c r="R66" s="36">
        <f t="shared" si="19"/>
        <v>0</v>
      </c>
      <c r="S66" s="32">
        <v>0</v>
      </c>
      <c r="T66" s="32">
        <v>0</v>
      </c>
      <c r="U66" s="36">
        <f t="shared" si="20"/>
        <v>0</v>
      </c>
      <c r="V66" s="36">
        <f t="shared" si="21"/>
        <v>0</v>
      </c>
      <c r="W66" s="32">
        <v>0</v>
      </c>
      <c r="X66" s="32">
        <v>0</v>
      </c>
      <c r="Y66" s="36">
        <f t="shared" si="22"/>
        <v>0</v>
      </c>
      <c r="Z66" s="36">
        <f t="shared" si="23"/>
        <v>0</v>
      </c>
      <c r="AA66" s="32">
        <v>0</v>
      </c>
      <c r="AB66" s="32">
        <v>0</v>
      </c>
      <c r="AC66" s="36">
        <f t="shared" si="24"/>
        <v>0</v>
      </c>
      <c r="AD66" s="36">
        <f t="shared" si="25"/>
        <v>0</v>
      </c>
      <c r="AE66" s="32">
        <v>0</v>
      </c>
      <c r="AF66" s="32">
        <v>0</v>
      </c>
      <c r="AG66" s="37">
        <f t="shared" si="26"/>
        <v>0</v>
      </c>
      <c r="AH66" s="38">
        <f t="shared" si="27"/>
        <v>0</v>
      </c>
      <c r="AI66" s="38">
        <f t="shared" si="28"/>
        <v>0</v>
      </c>
      <c r="AJ66" s="32">
        <v>0</v>
      </c>
    </row>
    <row r="67" spans="2:36" ht="13.5">
      <c r="B67" s="29" t="s">
        <v>112</v>
      </c>
      <c r="F67" s="27" t="s">
        <v>113</v>
      </c>
      <c r="G67" s="32">
        <v>1277767.03</v>
      </c>
      <c r="H67" s="32">
        <v>1250000</v>
      </c>
      <c r="I67" s="32">
        <v>0</v>
      </c>
      <c r="J67" s="32">
        <v>0</v>
      </c>
      <c r="K67" s="32">
        <v>10927.23</v>
      </c>
      <c r="L67" s="32">
        <v>33705.28</v>
      </c>
      <c r="M67" s="36">
        <f t="shared" si="16"/>
        <v>10927.23</v>
      </c>
      <c r="N67" s="36">
        <f t="shared" si="17"/>
        <v>33705.28</v>
      </c>
      <c r="O67" s="32">
        <v>132401.34</v>
      </c>
      <c r="P67" s="32">
        <v>141887.17</v>
      </c>
      <c r="Q67" s="36">
        <f t="shared" si="18"/>
        <v>121474.11</v>
      </c>
      <c r="R67" s="36">
        <f t="shared" si="19"/>
        <v>108181.89000000001</v>
      </c>
      <c r="S67" s="32">
        <v>274309.72</v>
      </c>
      <c r="T67" s="32">
        <v>302301.63</v>
      </c>
      <c r="U67" s="36">
        <f t="shared" si="20"/>
        <v>141908.37999999998</v>
      </c>
      <c r="V67" s="36">
        <f t="shared" si="21"/>
        <v>160414.46</v>
      </c>
      <c r="W67" s="32">
        <v>351215.02</v>
      </c>
      <c r="X67" s="32">
        <v>401063.54</v>
      </c>
      <c r="Y67" s="36">
        <f t="shared" si="22"/>
        <v>76905.30000000005</v>
      </c>
      <c r="Z67" s="36">
        <f t="shared" si="23"/>
        <v>98761.90999999997</v>
      </c>
      <c r="AA67" s="32">
        <v>404087.5</v>
      </c>
      <c r="AB67" s="32">
        <v>475851.11</v>
      </c>
      <c r="AC67" s="36">
        <f t="shared" si="24"/>
        <v>52872.47999999998</v>
      </c>
      <c r="AD67" s="36">
        <f t="shared" si="25"/>
        <v>74787.57</v>
      </c>
      <c r="AE67" s="32">
        <v>404087.5</v>
      </c>
      <c r="AF67" s="32">
        <v>475851.11</v>
      </c>
      <c r="AG67" s="37">
        <f t="shared" si="26"/>
        <v>17.75942339221084</v>
      </c>
      <c r="AH67" s="38">
        <f t="shared" si="27"/>
        <v>31.624505133772313</v>
      </c>
      <c r="AI67" s="38">
        <f t="shared" si="28"/>
        <v>38.0680888</v>
      </c>
      <c r="AJ67" s="32">
        <v>1250000</v>
      </c>
    </row>
    <row r="68" spans="2:36" ht="13.5">
      <c r="B68" s="29" t="s">
        <v>114</v>
      </c>
      <c r="F68" s="27" t="s">
        <v>115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6">
        <f t="shared" si="16"/>
        <v>0</v>
      </c>
      <c r="N68" s="36">
        <f t="shared" si="17"/>
        <v>0</v>
      </c>
      <c r="O68" s="32">
        <v>0</v>
      </c>
      <c r="P68" s="32">
        <v>0</v>
      </c>
      <c r="Q68" s="36">
        <f t="shared" si="18"/>
        <v>0</v>
      </c>
      <c r="R68" s="36">
        <f t="shared" si="19"/>
        <v>0</v>
      </c>
      <c r="S68" s="32">
        <v>0</v>
      </c>
      <c r="T68" s="32">
        <v>0</v>
      </c>
      <c r="U68" s="36">
        <f t="shared" si="20"/>
        <v>0</v>
      </c>
      <c r="V68" s="36">
        <f t="shared" si="21"/>
        <v>0</v>
      </c>
      <c r="W68" s="32">
        <v>0</v>
      </c>
      <c r="X68" s="32">
        <v>0</v>
      </c>
      <c r="Y68" s="36">
        <f t="shared" si="22"/>
        <v>0</v>
      </c>
      <c r="Z68" s="36">
        <f t="shared" si="23"/>
        <v>0</v>
      </c>
      <c r="AA68" s="32">
        <v>0</v>
      </c>
      <c r="AB68" s="32">
        <v>0</v>
      </c>
      <c r="AC68" s="36">
        <f t="shared" si="24"/>
        <v>0</v>
      </c>
      <c r="AD68" s="36">
        <f t="shared" si="25"/>
        <v>0</v>
      </c>
      <c r="AE68" s="32">
        <v>0</v>
      </c>
      <c r="AF68" s="32">
        <v>0</v>
      </c>
      <c r="AG68" s="37">
        <f t="shared" si="26"/>
        <v>0</v>
      </c>
      <c r="AH68" s="38">
        <f t="shared" si="27"/>
        <v>0</v>
      </c>
      <c r="AI68" s="38">
        <f t="shared" si="28"/>
        <v>0</v>
      </c>
      <c r="AJ68" s="32">
        <v>0</v>
      </c>
    </row>
    <row r="69" spans="2:36" ht="13.5">
      <c r="B69" s="29" t="s">
        <v>116</v>
      </c>
      <c r="F69" s="27" t="s">
        <v>117</v>
      </c>
      <c r="G69" s="32">
        <v>48081.04</v>
      </c>
      <c r="H69" s="32">
        <v>250000</v>
      </c>
      <c r="I69" s="32">
        <v>0</v>
      </c>
      <c r="J69" s="32">
        <v>0</v>
      </c>
      <c r="K69" s="32">
        <v>2950</v>
      </c>
      <c r="L69" s="32">
        <v>0</v>
      </c>
      <c r="M69" s="36">
        <f t="shared" si="16"/>
        <v>2950</v>
      </c>
      <c r="N69" s="36">
        <f t="shared" si="17"/>
        <v>0</v>
      </c>
      <c r="O69" s="32">
        <v>9231.52</v>
      </c>
      <c r="P69" s="32">
        <v>5900</v>
      </c>
      <c r="Q69" s="36">
        <f t="shared" si="18"/>
        <v>6281.52</v>
      </c>
      <c r="R69" s="36">
        <f t="shared" si="19"/>
        <v>5900</v>
      </c>
      <c r="S69" s="32">
        <v>13847.28</v>
      </c>
      <c r="T69" s="32">
        <v>8850</v>
      </c>
      <c r="U69" s="36">
        <f t="shared" si="20"/>
        <v>4615.76</v>
      </c>
      <c r="V69" s="36">
        <f t="shared" si="21"/>
        <v>2950</v>
      </c>
      <c r="W69" s="32">
        <v>18463.04</v>
      </c>
      <c r="X69" s="32">
        <v>211800</v>
      </c>
      <c r="Y69" s="36">
        <f t="shared" si="22"/>
        <v>4615.76</v>
      </c>
      <c r="Z69" s="36">
        <f t="shared" si="23"/>
        <v>202950</v>
      </c>
      <c r="AA69" s="32">
        <v>21413.04</v>
      </c>
      <c r="AB69" s="32">
        <v>214750</v>
      </c>
      <c r="AC69" s="36">
        <f t="shared" si="24"/>
        <v>2950</v>
      </c>
      <c r="AD69" s="36">
        <f t="shared" si="25"/>
        <v>2950</v>
      </c>
      <c r="AE69" s="32">
        <v>21413.04</v>
      </c>
      <c r="AF69" s="32">
        <v>214750</v>
      </c>
      <c r="AG69" s="37">
        <f t="shared" si="26"/>
        <v>902.8935639217972</v>
      </c>
      <c r="AH69" s="38">
        <f t="shared" si="27"/>
        <v>44.53530955237241</v>
      </c>
      <c r="AI69" s="38">
        <f t="shared" si="28"/>
        <v>85.9</v>
      </c>
      <c r="AJ69" s="32">
        <v>250000</v>
      </c>
    </row>
    <row r="70" spans="2:36" ht="13.5">
      <c r="B70" s="29" t="s">
        <v>118</v>
      </c>
      <c r="F70" s="25" t="s">
        <v>119</v>
      </c>
      <c r="G70" s="26">
        <v>3500000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f t="shared" si="16"/>
        <v>0</v>
      </c>
      <c r="N70" s="26">
        <f t="shared" si="17"/>
        <v>0</v>
      </c>
      <c r="O70" s="26">
        <v>0</v>
      </c>
      <c r="P70" s="26">
        <v>0</v>
      </c>
      <c r="Q70" s="26">
        <f t="shared" si="18"/>
        <v>0</v>
      </c>
      <c r="R70" s="26">
        <f t="shared" si="19"/>
        <v>0</v>
      </c>
      <c r="S70" s="26">
        <v>3500000</v>
      </c>
      <c r="T70" s="26">
        <v>0</v>
      </c>
      <c r="U70" s="26">
        <f t="shared" si="20"/>
        <v>3500000</v>
      </c>
      <c r="V70" s="26">
        <f t="shared" si="21"/>
        <v>0</v>
      </c>
      <c r="W70" s="26">
        <v>3500000</v>
      </c>
      <c r="X70" s="26">
        <v>0</v>
      </c>
      <c r="Y70" s="26">
        <f t="shared" si="22"/>
        <v>0</v>
      </c>
      <c r="Z70" s="26">
        <f t="shared" si="23"/>
        <v>0</v>
      </c>
      <c r="AA70" s="26">
        <v>3500000</v>
      </c>
      <c r="AB70" s="26">
        <v>0</v>
      </c>
      <c r="AC70" s="26">
        <f t="shared" si="24"/>
        <v>0</v>
      </c>
      <c r="AD70" s="26">
        <f t="shared" si="25"/>
        <v>0</v>
      </c>
      <c r="AE70" s="26">
        <v>3500000</v>
      </c>
      <c r="AF70" s="26">
        <v>0</v>
      </c>
      <c r="AG70" s="1">
        <f t="shared" si="26"/>
        <v>0</v>
      </c>
      <c r="AH70" s="2">
        <f t="shared" si="27"/>
        <v>100</v>
      </c>
      <c r="AI70" s="2">
        <f t="shared" si="28"/>
        <v>0</v>
      </c>
      <c r="AJ70" s="26">
        <f>SUM(AJ71:AJ72)</f>
        <v>0</v>
      </c>
    </row>
    <row r="71" spans="2:36" ht="13.5">
      <c r="B71" s="29" t="s">
        <v>120</v>
      </c>
      <c r="F71" s="27" t="s">
        <v>121</v>
      </c>
      <c r="G71" s="32">
        <v>3500000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6">
        <f t="shared" si="16"/>
        <v>0</v>
      </c>
      <c r="N71" s="36">
        <f t="shared" si="17"/>
        <v>0</v>
      </c>
      <c r="O71" s="32">
        <v>0</v>
      </c>
      <c r="P71" s="32">
        <v>0</v>
      </c>
      <c r="Q71" s="36">
        <f t="shared" si="18"/>
        <v>0</v>
      </c>
      <c r="R71" s="36">
        <f t="shared" si="19"/>
        <v>0</v>
      </c>
      <c r="S71" s="32">
        <v>3500000</v>
      </c>
      <c r="T71" s="32">
        <v>0</v>
      </c>
      <c r="U71" s="36">
        <f t="shared" si="20"/>
        <v>3500000</v>
      </c>
      <c r="V71" s="36">
        <f t="shared" si="21"/>
        <v>0</v>
      </c>
      <c r="W71" s="32">
        <v>3500000</v>
      </c>
      <c r="X71" s="32">
        <v>0</v>
      </c>
      <c r="Y71" s="36">
        <f t="shared" si="22"/>
        <v>0</v>
      </c>
      <c r="Z71" s="36">
        <f t="shared" si="23"/>
        <v>0</v>
      </c>
      <c r="AA71" s="32">
        <v>3500000</v>
      </c>
      <c r="AB71" s="32">
        <v>0</v>
      </c>
      <c r="AC71" s="36">
        <f t="shared" si="24"/>
        <v>0</v>
      </c>
      <c r="AD71" s="36">
        <f t="shared" si="25"/>
        <v>0</v>
      </c>
      <c r="AE71" s="32">
        <v>3500000</v>
      </c>
      <c r="AF71" s="32">
        <v>0</v>
      </c>
      <c r="AG71" s="37">
        <f t="shared" si="26"/>
        <v>0</v>
      </c>
      <c r="AH71" s="38">
        <f t="shared" si="27"/>
        <v>100</v>
      </c>
      <c r="AI71" s="38">
        <f t="shared" si="28"/>
        <v>0</v>
      </c>
      <c r="AJ71" s="32">
        <v>0</v>
      </c>
    </row>
    <row r="72" spans="2:36" ht="13.5">
      <c r="B72" s="29" t="s">
        <v>122</v>
      </c>
      <c r="F72" s="27" t="s">
        <v>123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6">
        <f t="shared" si="16"/>
        <v>0</v>
      </c>
      <c r="N72" s="36">
        <f t="shared" si="17"/>
        <v>0</v>
      </c>
      <c r="O72" s="32">
        <v>0</v>
      </c>
      <c r="P72" s="32">
        <v>0</v>
      </c>
      <c r="Q72" s="36">
        <f t="shared" si="18"/>
        <v>0</v>
      </c>
      <c r="R72" s="36">
        <f t="shared" si="19"/>
        <v>0</v>
      </c>
      <c r="S72" s="32">
        <v>0</v>
      </c>
      <c r="T72" s="32">
        <v>0</v>
      </c>
      <c r="U72" s="36">
        <f t="shared" si="20"/>
        <v>0</v>
      </c>
      <c r="V72" s="36">
        <f t="shared" si="21"/>
        <v>0</v>
      </c>
      <c r="W72" s="32">
        <v>0</v>
      </c>
      <c r="X72" s="32">
        <v>0</v>
      </c>
      <c r="Y72" s="36">
        <f t="shared" si="22"/>
        <v>0</v>
      </c>
      <c r="Z72" s="36">
        <f t="shared" si="23"/>
        <v>0</v>
      </c>
      <c r="AA72" s="39">
        <v>0</v>
      </c>
      <c r="AB72" s="39">
        <v>0</v>
      </c>
      <c r="AC72" s="36">
        <f t="shared" si="24"/>
        <v>0</v>
      </c>
      <c r="AD72" s="36">
        <f t="shared" si="25"/>
        <v>0</v>
      </c>
      <c r="AE72" s="40">
        <v>0</v>
      </c>
      <c r="AF72" s="40">
        <v>0</v>
      </c>
      <c r="AG72" s="37">
        <f t="shared" si="26"/>
        <v>0</v>
      </c>
      <c r="AH72" s="38">
        <f t="shared" si="27"/>
        <v>0</v>
      </c>
      <c r="AI72" s="38">
        <f t="shared" si="28"/>
        <v>0</v>
      </c>
      <c r="AJ72" s="28">
        <v>0</v>
      </c>
    </row>
    <row r="73" spans="2:36" ht="13.5">
      <c r="B73" s="29" t="s">
        <v>124</v>
      </c>
      <c r="F73" s="25" t="s">
        <v>125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f t="shared" si="16"/>
        <v>0</v>
      </c>
      <c r="N73" s="26">
        <f t="shared" si="17"/>
        <v>0</v>
      </c>
      <c r="O73" s="26">
        <v>0</v>
      </c>
      <c r="P73" s="26">
        <v>0</v>
      </c>
      <c r="Q73" s="26">
        <f t="shared" si="18"/>
        <v>0</v>
      </c>
      <c r="R73" s="26">
        <f t="shared" si="19"/>
        <v>0</v>
      </c>
      <c r="S73" s="26">
        <v>0</v>
      </c>
      <c r="T73" s="26">
        <v>0</v>
      </c>
      <c r="U73" s="26">
        <f t="shared" si="20"/>
        <v>0</v>
      </c>
      <c r="V73" s="26">
        <f t="shared" si="21"/>
        <v>0</v>
      </c>
      <c r="W73" s="26">
        <v>0</v>
      </c>
      <c r="X73" s="26">
        <v>0</v>
      </c>
      <c r="Y73" s="26">
        <f t="shared" si="22"/>
        <v>0</v>
      </c>
      <c r="Z73" s="26">
        <f t="shared" si="23"/>
        <v>0</v>
      </c>
      <c r="AA73" s="26">
        <v>0</v>
      </c>
      <c r="AB73" s="26">
        <v>0</v>
      </c>
      <c r="AC73" s="26">
        <f t="shared" si="24"/>
        <v>0</v>
      </c>
      <c r="AD73" s="26">
        <f t="shared" si="25"/>
        <v>0</v>
      </c>
      <c r="AE73" s="26">
        <v>0</v>
      </c>
      <c r="AF73" s="26">
        <v>0</v>
      </c>
      <c r="AG73" s="1">
        <f t="shared" si="26"/>
        <v>0</v>
      </c>
      <c r="AH73" s="2">
        <f t="shared" si="27"/>
        <v>0</v>
      </c>
      <c r="AI73" s="2">
        <f t="shared" si="28"/>
        <v>0</v>
      </c>
      <c r="AJ73" s="26">
        <f>SUM(AJ74:AJ75)</f>
        <v>0</v>
      </c>
    </row>
    <row r="74" spans="2:36" ht="13.5">
      <c r="B74" s="29" t="s">
        <v>126</v>
      </c>
      <c r="F74" s="27" t="s">
        <v>127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6">
        <f t="shared" si="16"/>
        <v>0</v>
      </c>
      <c r="N74" s="36">
        <f t="shared" si="17"/>
        <v>0</v>
      </c>
      <c r="O74" s="32">
        <v>0</v>
      </c>
      <c r="P74" s="32">
        <v>0</v>
      </c>
      <c r="Q74" s="36">
        <f t="shared" si="18"/>
        <v>0</v>
      </c>
      <c r="R74" s="36">
        <f t="shared" si="19"/>
        <v>0</v>
      </c>
      <c r="S74" s="32">
        <v>0</v>
      </c>
      <c r="T74" s="32">
        <v>0</v>
      </c>
      <c r="U74" s="36">
        <f t="shared" si="20"/>
        <v>0</v>
      </c>
      <c r="V74" s="36">
        <f t="shared" si="21"/>
        <v>0</v>
      </c>
      <c r="W74" s="32">
        <v>0</v>
      </c>
      <c r="X74" s="32">
        <v>0</v>
      </c>
      <c r="Y74" s="36">
        <f t="shared" si="22"/>
        <v>0</v>
      </c>
      <c r="Z74" s="36">
        <f t="shared" si="23"/>
        <v>0</v>
      </c>
      <c r="AA74" s="33">
        <v>0</v>
      </c>
      <c r="AB74" s="33">
        <v>0</v>
      </c>
      <c r="AC74" s="36">
        <f t="shared" si="24"/>
        <v>0</v>
      </c>
      <c r="AD74" s="36">
        <f t="shared" si="25"/>
        <v>0</v>
      </c>
      <c r="AE74" s="32">
        <v>0</v>
      </c>
      <c r="AF74" s="32">
        <v>0</v>
      </c>
      <c r="AG74" s="37">
        <f t="shared" si="26"/>
        <v>0</v>
      </c>
      <c r="AH74" s="38">
        <f t="shared" si="27"/>
        <v>0</v>
      </c>
      <c r="AI74" s="38">
        <f t="shared" si="28"/>
        <v>0</v>
      </c>
      <c r="AJ74" s="28">
        <v>0</v>
      </c>
    </row>
    <row r="75" spans="2:36" ht="13.5">
      <c r="B75" s="29" t="s">
        <v>128</v>
      </c>
      <c r="F75" s="27" t="s">
        <v>129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6">
        <f t="shared" si="16"/>
        <v>0</v>
      </c>
      <c r="N75" s="36">
        <f t="shared" si="17"/>
        <v>0</v>
      </c>
      <c r="O75" s="32">
        <v>0</v>
      </c>
      <c r="P75" s="32">
        <v>0</v>
      </c>
      <c r="Q75" s="36">
        <f t="shared" si="18"/>
        <v>0</v>
      </c>
      <c r="R75" s="36">
        <f t="shared" si="19"/>
        <v>0</v>
      </c>
      <c r="S75" s="32">
        <v>0</v>
      </c>
      <c r="T75" s="32">
        <v>0</v>
      </c>
      <c r="U75" s="36">
        <f t="shared" si="20"/>
        <v>0</v>
      </c>
      <c r="V75" s="36">
        <f t="shared" si="21"/>
        <v>0</v>
      </c>
      <c r="W75" s="32">
        <v>0</v>
      </c>
      <c r="X75" s="32">
        <v>0</v>
      </c>
      <c r="Y75" s="36">
        <f t="shared" si="22"/>
        <v>0</v>
      </c>
      <c r="Z75" s="36">
        <f t="shared" si="23"/>
        <v>0</v>
      </c>
      <c r="AA75" s="33">
        <v>0</v>
      </c>
      <c r="AB75" s="33">
        <v>0</v>
      </c>
      <c r="AC75" s="36">
        <f t="shared" si="24"/>
        <v>0</v>
      </c>
      <c r="AD75" s="36">
        <f t="shared" si="25"/>
        <v>0</v>
      </c>
      <c r="AE75" s="32">
        <v>0</v>
      </c>
      <c r="AF75" s="32">
        <v>0</v>
      </c>
      <c r="AG75" s="37">
        <f t="shared" si="26"/>
        <v>0</v>
      </c>
      <c r="AH75" s="38">
        <f t="shared" si="27"/>
        <v>0</v>
      </c>
      <c r="AI75" s="38">
        <f t="shared" si="28"/>
        <v>0</v>
      </c>
      <c r="AJ75" s="28">
        <v>0</v>
      </c>
    </row>
    <row r="76" spans="2:36" ht="13.5">
      <c r="B76" s="29" t="s">
        <v>130</v>
      </c>
      <c r="F76" s="25" t="s">
        <v>131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f t="shared" si="16"/>
        <v>0</v>
      </c>
      <c r="N76" s="26">
        <f t="shared" si="17"/>
        <v>0</v>
      </c>
      <c r="O76" s="26">
        <v>0</v>
      </c>
      <c r="P76" s="26">
        <v>0</v>
      </c>
      <c r="Q76" s="26">
        <f t="shared" si="18"/>
        <v>0</v>
      </c>
      <c r="R76" s="26">
        <f t="shared" si="19"/>
        <v>0</v>
      </c>
      <c r="S76" s="26">
        <v>0</v>
      </c>
      <c r="T76" s="26">
        <v>0</v>
      </c>
      <c r="U76" s="26">
        <f t="shared" si="20"/>
        <v>0</v>
      </c>
      <c r="V76" s="26">
        <f t="shared" si="21"/>
        <v>0</v>
      </c>
      <c r="W76" s="26">
        <v>0</v>
      </c>
      <c r="X76" s="26">
        <v>0</v>
      </c>
      <c r="Y76" s="26">
        <f t="shared" si="22"/>
        <v>0</v>
      </c>
      <c r="Z76" s="26">
        <f t="shared" si="23"/>
        <v>0</v>
      </c>
      <c r="AA76" s="26">
        <v>0</v>
      </c>
      <c r="AB76" s="26">
        <v>0</v>
      </c>
      <c r="AC76" s="26">
        <f t="shared" si="24"/>
        <v>0</v>
      </c>
      <c r="AD76" s="26">
        <f t="shared" si="25"/>
        <v>0</v>
      </c>
      <c r="AE76" s="26">
        <v>0</v>
      </c>
      <c r="AF76" s="26">
        <v>0</v>
      </c>
      <c r="AG76" s="1">
        <f t="shared" si="26"/>
        <v>0</v>
      </c>
      <c r="AH76" s="2">
        <f t="shared" si="27"/>
        <v>0</v>
      </c>
      <c r="AI76" s="2">
        <f t="shared" si="28"/>
        <v>0</v>
      </c>
      <c r="AJ76" s="26">
        <v>0</v>
      </c>
    </row>
    <row r="77" spans="2:35" ht="13.5">
      <c r="B77" s="29" t="s">
        <v>1</v>
      </c>
      <c r="Q77" s="34" t="s">
        <v>1</v>
      </c>
      <c r="R77" s="34" t="s">
        <v>1</v>
      </c>
      <c r="U77" s="34" t="s">
        <v>1</v>
      </c>
      <c r="Y77" s="34" t="s">
        <v>1</v>
      </c>
      <c r="Z77" s="34" t="s">
        <v>1</v>
      </c>
      <c r="AG77" s="35" t="s">
        <v>1</v>
      </c>
      <c r="AH77" s="35" t="s">
        <v>1</v>
      </c>
      <c r="AI77" s="35" t="s">
        <v>1</v>
      </c>
    </row>
    <row r="78" ht="13.5">
      <c r="B78" s="29" t="s">
        <v>1</v>
      </c>
    </row>
    <row r="79" ht="13.5">
      <c r="B79" s="29" t="s">
        <v>1</v>
      </c>
    </row>
    <row r="80" ht="13.5">
      <c r="B80" s="29" t="s">
        <v>1</v>
      </c>
    </row>
    <row r="81" ht="13.5">
      <c r="B81" s="29" t="s">
        <v>1</v>
      </c>
    </row>
    <row r="82" ht="13.5">
      <c r="B82" s="29" t="s">
        <v>1</v>
      </c>
    </row>
    <row r="83" ht="13.5">
      <c r="B83" s="29" t="s">
        <v>1</v>
      </c>
    </row>
  </sheetData>
  <mergeCells count="20">
    <mergeCell ref="F21:F22"/>
    <mergeCell ref="F11:AJ11"/>
    <mergeCell ref="G21:G22"/>
    <mergeCell ref="H21:H22"/>
    <mergeCell ref="I21:J21"/>
    <mergeCell ref="K21:L21"/>
    <mergeCell ref="AJ21:AJ22"/>
    <mergeCell ref="M21:N21"/>
    <mergeCell ref="O21:P21"/>
    <mergeCell ref="S21:T21"/>
    <mergeCell ref="W21:X21"/>
    <mergeCell ref="G20:V20"/>
    <mergeCell ref="AH21:AI21"/>
    <mergeCell ref="AC21:AD21"/>
    <mergeCell ref="AA21:AB21"/>
    <mergeCell ref="AE21:AF21"/>
    <mergeCell ref="AG21:AG22"/>
    <mergeCell ref="Q21:R21"/>
    <mergeCell ref="U21:V21"/>
    <mergeCell ref="Y21:Z21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Nihal KARA</cp:lastModifiedBy>
  <cp:lastPrinted>2012-07-16T07:12:10Z</cp:lastPrinted>
  <dcterms:created xsi:type="dcterms:W3CDTF">2012-07-16T07:12:18Z</dcterms:created>
  <dcterms:modified xsi:type="dcterms:W3CDTF">2012-07-25T10:45:14Z</dcterms:modified>
  <cp:category/>
  <cp:version/>
  <cp:contentType/>
  <cp:contentStatus/>
</cp:coreProperties>
</file>