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<sst xmlns="http://schemas.openxmlformats.org/spreadsheetml/2006/main" count="483" uniqueCount="136">
  <si>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</si>
  <si>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</si>
  <si>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</si>
  <si>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</si>
  <si>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</si>
  <si>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</si>
  <si>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</si>
  <si>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</si>
  <si>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</si>
  <si>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</si>
  <si>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</si>
  <si>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</si>
  <si>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</si>
  <si>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</si>
  <si>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</si>
  <si>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</si>
  <si>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</si>
  <si>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</si>
  <si>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</si>
  <si>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</si>
  <si>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</si>
  <si>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</si>
  <si>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</si>
  <si>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</si>
  <si>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</si>
  <si>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</si>
  <si>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</si>
  <si>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</si>
  <si>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</si>
  <si>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</si>
  <si>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</si>
  <si>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</si>
  <si>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</si>
  <si>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</si>
  <si>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</si>
  <si>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</si>
  <si>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</si>
  <si>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</si>
  <si>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</si>
  <si>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</si>
  <si>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</si>
  <si>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</si>
  <si>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</si>
  <si>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</si>
  <si>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</si>
  <si>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</si>
  <si>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</si>
  <si>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</si>
  <si>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</si>
  <si>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</si>
  <si>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</si>
  <si>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</si>
  <si>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</si>
  <si>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</si>
  <si>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</si>
  <si>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</si>
  <si>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</si>
  <si>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</si>
  <si>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</si>
  <si>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</si>
  <si>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</si>
  <si>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</si>
  <si>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</si>
  <si>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</si>
  <si>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</si>
  <si>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</si>
  <si>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</si>
  <si>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</si>
  <si>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</si>
  <si>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</si>
  <si>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</si>
  <si>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</si>
  <si>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</si>
  <si>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</si>
  <si>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</si>
  <si>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</si>
  <si>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</si>
  <si>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</si>
  <si>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</si>
  <si>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</si>
  <si>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</si>
  <si>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</si>
  <si>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</si>
  <si>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</si>
  <si>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</si>
  <si>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</si>
  <si>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</si>
  <si>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</si>
  <si>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</si>
  <si>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</si>
  <si>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</si>
  <si>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</si>
  <si>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</si>
  <si>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</si>
  <si>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</si>
  <si>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</si>
  <si>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</si>
  <si>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</si>
  <si>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</si>
  <si>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</si>
  <si>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</si>
  <si>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</si>
  <si>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</si>
  <si>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</si>
  <si>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</si>
  <si>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</si>
  <si>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</si>
  <si>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</si>
  <si>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</si>
  <si>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</si>
  <si>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</si>
  <si>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</si>
  <si>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</si>
  <si>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</si>
  <si>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</si>
  <si>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</si>
  <si>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</si>
  <si>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</si>
  <si>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</si>
  <si>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</si>
  <si>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</si>
  <si>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</si>
  <si>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</si>
  <si>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</si>
  <si>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</si>
  <si>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</si>
  <si>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</si>
  <si>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</si>
  <si>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</si>
  <si>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</si>
  <si>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</si>
  <si>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</si>
  <si>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2011</t>
  </si>
  <si>
    <t>38.31.00.01 - ÜST YÖNETİM, AKADEMİK VE İDARİ BİRİMLER</t>
  </si>
  <si>
    <t>38.31.00.01</t>
  </si>
  <si>
    <t>EK-1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</si>
</sst>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/>
      <protection/>
    </xf>
    <xf numFmtId="0" fontId="4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3" fontId="7" fillId="0" borderId="13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4" fontId="7" fillId="0" borderId="22" xfId="0" applyNumberFormat="1" applyFont="1" applyBorder="1" applyAlignment="1" applyProtection="1">
      <alignment horizontal="right" vertical="center" wrapText="1"/>
      <protection/>
    </xf>
    <xf numFmtId="3" fontId="7" fillId="0" borderId="14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3" fontId="4" fillId="0" borderId="13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4" fontId="7" fillId="0" borderId="24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3" fontId="4" fillId="0" borderId="27" xfId="0" applyNumberFormat="1" applyFont="1" applyBorder="1" applyAlignment="1">
      <alignment horizontal="right" vertical="center" wrapText="1"/>
    </xf>
    <xf numFmtId="4" fontId="4" fillId="0" borderId="28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tabSelected="1" zoomScalePageLayoutView="0" workbookViewId="0" topLeftCell="G10">
      <selection activeCell="AE19" sqref="AE19"/>
    </sheetView>
  </sheetViews>
  <sheetFormatPr defaultColWidth="9.00390625" defaultRowHeight="13.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59.625" style="7" bestFit="1" customWidth="1"/>
    <col min="7" max="7" width="13.25390625" style="14" bestFit="1" customWidth="1"/>
    <col min="8" max="8" width="9.375" style="14" bestFit="1" customWidth="1"/>
    <col min="9" max="9" width="8.125" style="14" bestFit="1" customWidth="1"/>
    <col min="10" max="10" width="8.375" style="14" bestFit="1" customWidth="1"/>
    <col min="11" max="12" width="21.25390625" style="14" hidden="1" customWidth="1"/>
    <col min="13" max="13" width="8.125" style="14" bestFit="1" customWidth="1"/>
    <col min="14" max="14" width="9.25390625" style="14" bestFit="1" customWidth="1"/>
    <col min="15" max="15" width="21.25390625" style="14" hidden="1" customWidth="1"/>
    <col min="16" max="16" width="10.75390625" style="14" hidden="1" customWidth="1"/>
    <col min="17" max="18" width="8.00390625" style="14" bestFit="1" customWidth="1"/>
    <col min="19" max="19" width="21.25390625" style="14" hidden="1" customWidth="1"/>
    <col min="20" max="20" width="11.375" style="14" hidden="1" customWidth="1"/>
    <col min="21" max="22" width="8.625" style="14" bestFit="1" customWidth="1"/>
    <col min="23" max="23" width="21.25390625" style="14" hidden="1" customWidth="1"/>
    <col min="24" max="24" width="11.625" style="14" hidden="1" customWidth="1"/>
    <col min="25" max="25" width="8.00390625" style="14" bestFit="1" customWidth="1"/>
    <col min="26" max="26" width="7.75390625" style="14" bestFit="1" customWidth="1"/>
    <col min="27" max="28" width="14.25390625" style="7" hidden="1" customWidth="1"/>
    <col min="29" max="29" width="7.875" style="7" bestFit="1" customWidth="1"/>
    <col min="30" max="30" width="8.75390625" style="7" bestFit="1" customWidth="1"/>
    <col min="31" max="32" width="8.875" style="7" bestFit="1" customWidth="1"/>
    <col min="33" max="33" width="7.00390625" style="7" bestFit="1" customWidth="1"/>
    <col min="34" max="35" width="6.25390625" style="7" bestFit="1" customWidth="1"/>
    <col min="36" max="36" width="13.75390625" style="7" bestFit="1" customWidth="1"/>
    <col min="37" max="37" width="9.125" style="7" bestFit="1" customWidth="1"/>
    <col min="38" max="16384" width="9.125" style="7" customWidth="1"/>
  </cols>
  <sheetData>
    <row r="1" spans="1:29" ht="12.75" customHeight="1" hidden="1">
      <c r="A1" s="1" t="s">
        <v>0</v>
      </c>
      <c r="B1" s="2" t="s">
        <v>132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134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1" t="s">
        <v>6</v>
      </c>
      <c r="B6" s="6" t="s">
        <v>133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13.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13.5" hidden="1"/>
    <row r="9" ht="13.5" hidden="1"/>
    <row r="11" spans="6:36" ht="22.5" customHeight="1">
      <c r="F11" s="56" t="s">
        <v>7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56" t="s">
        <v>1</v>
      </c>
      <c r="R11" s="56" t="s">
        <v>1</v>
      </c>
      <c r="S11" s="56" t="s">
        <v>1</v>
      </c>
      <c r="T11" s="56" t="s">
        <v>1</v>
      </c>
      <c r="U11" s="56" t="s">
        <v>1</v>
      </c>
      <c r="V11" s="56" t="s">
        <v>1</v>
      </c>
      <c r="W11" s="56" t="s">
        <v>1</v>
      </c>
      <c r="X11" s="56" t="s">
        <v>1</v>
      </c>
      <c r="Y11" s="56" t="s">
        <v>1</v>
      </c>
      <c r="Z11" s="56" t="s">
        <v>1</v>
      </c>
      <c r="AA11" s="56" t="s">
        <v>1</v>
      </c>
      <c r="AB11" s="56" t="s">
        <v>1</v>
      </c>
      <c r="AC11" s="56" t="s">
        <v>1</v>
      </c>
      <c r="AD11" s="56" t="s">
        <v>1</v>
      </c>
      <c r="AE11" s="56" t="s">
        <v>1</v>
      </c>
      <c r="AF11" s="56" t="s">
        <v>1</v>
      </c>
      <c r="AG11" s="56" t="s">
        <v>1</v>
      </c>
      <c r="AH11" s="56" t="s">
        <v>1</v>
      </c>
      <c r="AI11" s="56" t="s">
        <v>1</v>
      </c>
      <c r="AJ11" s="56" t="s">
        <v>1</v>
      </c>
    </row>
    <row r="12" ht="13.5" hidden="1"/>
    <row r="13" spans="6:36" ht="13.5" hidden="1">
      <c r="F13" s="4" t="s">
        <v>8</v>
      </c>
      <c r="G13" s="5" t="s">
        <v>9</v>
      </c>
      <c r="H13" s="5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3.5" hidden="1">
      <c r="F14" s="4" t="s">
        <v>13</v>
      </c>
      <c r="G14" s="5">
        <f>ButceYil-1</f>
        <v>2010</v>
      </c>
      <c r="H14" s="5" t="str">
        <f>ButceYil</f>
        <v>2011</v>
      </c>
      <c r="I14" s="5">
        <f>ButceYil-1</f>
        <v>2010</v>
      </c>
      <c r="J14" s="5" t="str">
        <f>ButceYil</f>
        <v>2011</v>
      </c>
      <c r="K14" s="5">
        <f>ButceYil-1</f>
        <v>2010</v>
      </c>
      <c r="L14" s="5" t="str">
        <f>ButceYil</f>
        <v>2011</v>
      </c>
      <c r="O14" s="5">
        <f>ButceYil-1</f>
        <v>2010</v>
      </c>
      <c r="P14" s="5" t="str">
        <f>ButceYil</f>
        <v>2011</v>
      </c>
      <c r="Q14" s="5">
        <f>ButceYil-1</f>
        <v>2010</v>
      </c>
      <c r="R14" s="5" t="str">
        <f>ButceYil</f>
        <v>2011</v>
      </c>
      <c r="S14" s="5">
        <f>ButceYil-1</f>
        <v>2010</v>
      </c>
      <c r="T14" s="5" t="str">
        <f>ButceYil</f>
        <v>2011</v>
      </c>
      <c r="U14" s="5">
        <f>ButceYil-1</f>
        <v>2010</v>
      </c>
      <c r="V14" s="5" t="str">
        <f>ButceYil</f>
        <v>2011</v>
      </c>
      <c r="W14" s="5">
        <f>ButceYil-1</f>
        <v>2010</v>
      </c>
      <c r="X14" s="5" t="str">
        <f>ButceYil</f>
        <v>2011</v>
      </c>
      <c r="Y14" s="5">
        <f>ButceYil-1</f>
        <v>2010</v>
      </c>
      <c r="Z14" s="5" t="str">
        <f>ButceYil</f>
        <v>2011</v>
      </c>
      <c r="AA14" s="5">
        <f>ButceYil-1</f>
        <v>2010</v>
      </c>
      <c r="AB14" s="5" t="str">
        <f>ButceYil</f>
        <v>2011</v>
      </c>
      <c r="AC14" s="5">
        <f>ButceYil-1</f>
        <v>2010</v>
      </c>
      <c r="AD14" s="5" t="str">
        <f>ButceYil</f>
        <v>2011</v>
      </c>
      <c r="AE14" s="5">
        <f>ButceYil-1</f>
        <v>2010</v>
      </c>
      <c r="AF14" s="5" t="str">
        <f>ButceYil</f>
        <v>2011</v>
      </c>
      <c r="AJ14" s="7" t="str">
        <f>ButceYil</f>
        <v>2011</v>
      </c>
    </row>
    <row r="15" spans="6:32" ht="13.5" hidden="1">
      <c r="F15" s="4" t="s">
        <v>14</v>
      </c>
      <c r="G15" s="5" t="s">
        <v>1</v>
      </c>
      <c r="H15" s="5">
        <v>6</v>
      </c>
      <c r="I15" s="5" t="s">
        <v>1</v>
      </c>
      <c r="J15" s="5" t="s">
        <v>1</v>
      </c>
      <c r="K15" s="5" t="s">
        <v>1</v>
      </c>
      <c r="L15" s="5" t="s">
        <v>1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1</v>
      </c>
      <c r="AF15" s="5" t="s">
        <v>1</v>
      </c>
    </row>
    <row r="16" spans="6:36" ht="13.5" hidden="1">
      <c r="F16" s="4" t="s">
        <v>15</v>
      </c>
      <c r="G16" s="5">
        <v>12</v>
      </c>
      <c r="H16" s="5" t="s">
        <v>1</v>
      </c>
      <c r="I16" s="5">
        <v>1</v>
      </c>
      <c r="J16" s="5">
        <v>1</v>
      </c>
      <c r="K16" s="5">
        <v>2</v>
      </c>
      <c r="L16" s="5">
        <v>2</v>
      </c>
      <c r="O16" s="5">
        <v>3</v>
      </c>
      <c r="P16" s="5">
        <v>3</v>
      </c>
      <c r="Q16" s="5">
        <v>3</v>
      </c>
      <c r="R16" s="5">
        <v>3</v>
      </c>
      <c r="S16" s="5">
        <v>4</v>
      </c>
      <c r="T16" s="5">
        <v>4</v>
      </c>
      <c r="U16" s="5">
        <v>4</v>
      </c>
      <c r="V16" s="5">
        <v>4</v>
      </c>
      <c r="W16" s="5">
        <v>5</v>
      </c>
      <c r="X16" s="5">
        <v>5</v>
      </c>
      <c r="Y16" s="5">
        <v>5</v>
      </c>
      <c r="Z16" s="5">
        <v>5</v>
      </c>
      <c r="AA16" s="5">
        <v>6</v>
      </c>
      <c r="AB16" s="5">
        <v>6</v>
      </c>
      <c r="AC16" s="5">
        <v>6</v>
      </c>
      <c r="AD16" s="5">
        <v>6</v>
      </c>
      <c r="AE16" s="5">
        <v>6</v>
      </c>
      <c r="AF16" s="5">
        <v>6</v>
      </c>
      <c r="AJ16" s="7">
        <v>6</v>
      </c>
    </row>
    <row r="17" spans="6:36" ht="13.5" hidden="1">
      <c r="F17" s="4" t="s">
        <v>16</v>
      </c>
      <c r="G17" s="14" t="str">
        <f aca="true" t="shared" si="0" ref="G17:L17">KurKod</f>
        <v>38.31.00.01</v>
      </c>
      <c r="H17" s="14" t="str">
        <f t="shared" si="0"/>
        <v>38.31.00.01</v>
      </c>
      <c r="I17" s="14" t="str">
        <f t="shared" si="0"/>
        <v>38.31.00.01</v>
      </c>
      <c r="J17" s="14" t="str">
        <f t="shared" si="0"/>
        <v>38.31.00.01</v>
      </c>
      <c r="K17" s="14" t="str">
        <f t="shared" si="0"/>
        <v>38.31.00.01</v>
      </c>
      <c r="L17" s="14" t="str">
        <f t="shared" si="0"/>
        <v>38.31.00.01</v>
      </c>
      <c r="O17" s="14" t="str">
        <f aca="true" t="shared" si="1" ref="O17:AF17">KurKod</f>
        <v>38.31.00.01</v>
      </c>
      <c r="P17" s="14" t="str">
        <f t="shared" si="1"/>
        <v>38.31.00.01</v>
      </c>
      <c r="Q17" s="14" t="str">
        <f t="shared" si="1"/>
        <v>38.31.00.01</v>
      </c>
      <c r="R17" s="14" t="str">
        <f t="shared" si="1"/>
        <v>38.31.00.01</v>
      </c>
      <c r="S17" s="14" t="str">
        <f t="shared" si="1"/>
        <v>38.31.00.01</v>
      </c>
      <c r="T17" s="14" t="str">
        <f t="shared" si="1"/>
        <v>38.31.00.01</v>
      </c>
      <c r="U17" s="14" t="str">
        <f t="shared" si="1"/>
        <v>38.31.00.01</v>
      </c>
      <c r="V17" s="14" t="str">
        <f t="shared" si="1"/>
        <v>38.31.00.01</v>
      </c>
      <c r="W17" s="14" t="str">
        <f t="shared" si="1"/>
        <v>38.31.00.01</v>
      </c>
      <c r="X17" s="14" t="str">
        <f t="shared" si="1"/>
        <v>38.31.00.01</v>
      </c>
      <c r="Y17" s="14" t="str">
        <f t="shared" si="1"/>
        <v>38.31.00.01</v>
      </c>
      <c r="Z17" s="14" t="str">
        <f t="shared" si="1"/>
        <v>38.31.00.01</v>
      </c>
      <c r="AA17" s="14" t="str">
        <f t="shared" si="1"/>
        <v>38.31.00.01</v>
      </c>
      <c r="AB17" s="14" t="str">
        <f t="shared" si="1"/>
        <v>38.31.00.01</v>
      </c>
      <c r="AC17" s="14" t="str">
        <f t="shared" si="1"/>
        <v>38.31.00.01</v>
      </c>
      <c r="AD17" s="14" t="str">
        <f t="shared" si="1"/>
        <v>38.31.00.01</v>
      </c>
      <c r="AE17" s="14" t="str">
        <f t="shared" si="1"/>
        <v>38.31.00.01</v>
      </c>
      <c r="AF17" s="14" t="str">
        <f t="shared" si="1"/>
        <v>38.31.00.01</v>
      </c>
      <c r="AJ17" s="7" t="str">
        <f>KurKod</f>
        <v>38.31.00.01</v>
      </c>
    </row>
    <row r="18" spans="6:32" ht="16.5" customHeight="1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>
      <c r="F19" s="15" t="s">
        <v>17</v>
      </c>
      <c r="G19" s="16" t="str">
        <f>ButceYil</f>
        <v>2011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6" ht="17.25" customHeight="1" thickBot="1">
      <c r="F20" s="17" t="s">
        <v>18</v>
      </c>
      <c r="G20" s="59" t="str">
        <f>Kurum</f>
        <v>38.31.00.01 - ÜST YÖNETİM, AKADEMİK VE İDARİ BİRİMLER</v>
      </c>
      <c r="H20" s="59" t="s">
        <v>1</v>
      </c>
      <c r="I20" s="59" t="s">
        <v>1</v>
      </c>
      <c r="J20" s="59" t="s">
        <v>1</v>
      </c>
      <c r="K20" s="59" t="s">
        <v>1</v>
      </c>
      <c r="L20" s="59" t="s">
        <v>1</v>
      </c>
      <c r="M20" s="59" t="s">
        <v>1</v>
      </c>
      <c r="N20" s="59" t="s">
        <v>1</v>
      </c>
      <c r="O20" s="59" t="s">
        <v>1</v>
      </c>
      <c r="P20" s="59" t="s">
        <v>1</v>
      </c>
      <c r="Q20" s="59" t="s">
        <v>1</v>
      </c>
      <c r="R20" s="59" t="s">
        <v>1</v>
      </c>
      <c r="S20" s="59" t="s">
        <v>1</v>
      </c>
      <c r="T20" s="59" t="s">
        <v>1</v>
      </c>
      <c r="U20" s="59" t="s">
        <v>1</v>
      </c>
      <c r="V20" s="59" t="s">
        <v>1</v>
      </c>
      <c r="AA20" s="14" t="s">
        <v>1</v>
      </c>
      <c r="AB20" s="14" t="s">
        <v>1</v>
      </c>
      <c r="AC20" s="14" t="s">
        <v>1</v>
      </c>
      <c r="AD20" s="14" t="s">
        <v>1</v>
      </c>
      <c r="AJ20" s="60" t="s">
        <v>135</v>
      </c>
    </row>
    <row r="21" spans="6:36" ht="33.75" customHeight="1">
      <c r="F21" s="54" t="s">
        <v>1</v>
      </c>
      <c r="G21" s="57" t="str">
        <f>ButceYil-1&amp;" "&amp;"GERÇEKLEŞME TOPLAMI"</f>
        <v>2010 GERÇEKLEŞME TOPLAMI</v>
      </c>
      <c r="H21" s="57" t="str">
        <f>ButceYil&amp;" "&amp;"BAŞLANGIÇ ÖDENEĞİ"</f>
        <v>2011 BAŞLANGIÇ ÖDENEĞİ</v>
      </c>
      <c r="I21" s="57" t="s">
        <v>19</v>
      </c>
      <c r="J21" s="57" t="s">
        <v>1</v>
      </c>
      <c r="K21" s="57" t="s">
        <v>20</v>
      </c>
      <c r="L21" s="57" t="s">
        <v>1</v>
      </c>
      <c r="M21" s="57" t="s">
        <v>20</v>
      </c>
      <c r="N21" s="57" t="s">
        <v>1</v>
      </c>
      <c r="O21" s="57" t="s">
        <v>21</v>
      </c>
      <c r="P21" s="57" t="s">
        <v>1</v>
      </c>
      <c r="Q21" s="57" t="s">
        <v>21</v>
      </c>
      <c r="R21" s="57" t="s">
        <v>1</v>
      </c>
      <c r="S21" s="57" t="s">
        <v>22</v>
      </c>
      <c r="T21" s="57" t="s">
        <v>1</v>
      </c>
      <c r="U21" s="57" t="s">
        <v>22</v>
      </c>
      <c r="V21" s="57" t="s">
        <v>1</v>
      </c>
      <c r="W21" s="57" t="s">
        <v>23</v>
      </c>
      <c r="X21" s="57" t="s">
        <v>1</v>
      </c>
      <c r="Y21" s="57" t="s">
        <v>23</v>
      </c>
      <c r="Z21" s="57" t="s">
        <v>1</v>
      </c>
      <c r="AA21" s="57" t="s">
        <v>24</v>
      </c>
      <c r="AB21" s="57" t="s">
        <v>1</v>
      </c>
      <c r="AC21" s="57" t="s">
        <v>24</v>
      </c>
      <c r="AD21" s="57" t="s">
        <v>1</v>
      </c>
      <c r="AE21" s="57" t="s">
        <v>25</v>
      </c>
      <c r="AF21" s="57" t="s">
        <v>1</v>
      </c>
      <c r="AG21" s="57" t="s">
        <v>26</v>
      </c>
      <c r="AH21" s="57" t="s">
        <v>27</v>
      </c>
      <c r="AI21" s="57" t="s">
        <v>1</v>
      </c>
      <c r="AJ21" s="57" t="str">
        <f>ButceYil&amp;" "&amp;"YILSONU GERÇEKLEŞME TAHMİNİ"</f>
        <v>2011 YILSONU GERÇEKLEŞME TAHMİNİ</v>
      </c>
    </row>
    <row r="22" spans="1:36" ht="16.5" customHeight="1">
      <c r="A22" s="4" t="s">
        <v>8</v>
      </c>
      <c r="B22" s="18" t="s">
        <v>28</v>
      </c>
      <c r="F22" s="55" t="s">
        <v>1</v>
      </c>
      <c r="G22" s="58" t="s">
        <v>1</v>
      </c>
      <c r="H22" s="58" t="s">
        <v>1</v>
      </c>
      <c r="I22" s="19">
        <f>ButceYil-1</f>
        <v>2010</v>
      </c>
      <c r="J22" s="19" t="str">
        <f>ButceYil</f>
        <v>2011</v>
      </c>
      <c r="K22" s="19">
        <f>ButceYil-1</f>
        <v>2010</v>
      </c>
      <c r="L22" s="19" t="str">
        <f>ButceYil</f>
        <v>2011</v>
      </c>
      <c r="M22" s="19">
        <f>ButceYil-1</f>
        <v>2010</v>
      </c>
      <c r="N22" s="19" t="str">
        <f>ButceYil</f>
        <v>2011</v>
      </c>
      <c r="O22" s="19">
        <f>ButceYil-1</f>
        <v>2010</v>
      </c>
      <c r="P22" s="19" t="str">
        <f>ButceYil</f>
        <v>2011</v>
      </c>
      <c r="Q22" s="19">
        <f>ButceYil-1</f>
        <v>2010</v>
      </c>
      <c r="R22" s="19" t="str">
        <f>ButceYil</f>
        <v>2011</v>
      </c>
      <c r="S22" s="19">
        <f>ButceYil-1</f>
        <v>2010</v>
      </c>
      <c r="T22" s="19" t="str">
        <f>ButceYil</f>
        <v>2011</v>
      </c>
      <c r="U22" s="19">
        <f>ButceYil-1</f>
        <v>2010</v>
      </c>
      <c r="V22" s="19" t="str">
        <f>ButceYil</f>
        <v>2011</v>
      </c>
      <c r="W22" s="19">
        <f>ButceYil-1</f>
        <v>2010</v>
      </c>
      <c r="X22" s="19" t="str">
        <f>ButceYil</f>
        <v>2011</v>
      </c>
      <c r="Y22" s="19">
        <f>ButceYil-1</f>
        <v>2010</v>
      </c>
      <c r="Z22" s="19" t="str">
        <f>ButceYil</f>
        <v>2011</v>
      </c>
      <c r="AA22" s="19">
        <f>ButceYil-1</f>
        <v>2010</v>
      </c>
      <c r="AB22" s="19" t="str">
        <f>ButceYil</f>
        <v>2011</v>
      </c>
      <c r="AC22" s="19">
        <f>ButceYil-1</f>
        <v>2010</v>
      </c>
      <c r="AD22" s="19" t="str">
        <f>ButceYil</f>
        <v>2011</v>
      </c>
      <c r="AE22" s="19">
        <f>ButceYil-1</f>
        <v>2010</v>
      </c>
      <c r="AF22" s="19" t="str">
        <f>ButceYil</f>
        <v>2011</v>
      </c>
      <c r="AG22" s="58" t="s">
        <v>1</v>
      </c>
      <c r="AH22" s="19">
        <f>ButceYil-1</f>
        <v>2010</v>
      </c>
      <c r="AI22" s="19" t="str">
        <f>ButceYil</f>
        <v>2011</v>
      </c>
      <c r="AJ22" s="58" t="s">
        <v>1</v>
      </c>
    </row>
    <row r="23" spans="1:36" ht="13.5">
      <c r="A23" s="20" t="s">
        <v>1</v>
      </c>
      <c r="B23" s="20" t="s">
        <v>1</v>
      </c>
      <c r="F23" s="21" t="s">
        <v>29</v>
      </c>
      <c r="G23" s="22">
        <f aca="true" t="shared" si="2" ref="G23:AF23">G24+G30+G36+G46+G52+G60+G70+G73+G76</f>
        <v>49688198.92</v>
      </c>
      <c r="H23" s="22">
        <f t="shared" si="2"/>
        <v>52919000</v>
      </c>
      <c r="I23" s="22">
        <f t="shared" si="2"/>
        <v>2549793.15</v>
      </c>
      <c r="J23" s="22">
        <f t="shared" si="2"/>
        <v>2869076.8499999996</v>
      </c>
      <c r="K23" s="22">
        <f t="shared" si="2"/>
        <v>6094471.9</v>
      </c>
      <c r="L23" s="22">
        <f t="shared" si="2"/>
        <v>7132231.569999999</v>
      </c>
      <c r="M23" s="22">
        <f t="shared" si="2"/>
        <v>3544678.7500000005</v>
      </c>
      <c r="N23" s="22">
        <f t="shared" si="2"/>
        <v>4263154.72</v>
      </c>
      <c r="O23" s="22">
        <f t="shared" si="2"/>
        <v>8483409.86</v>
      </c>
      <c r="P23" s="22">
        <f t="shared" si="2"/>
        <v>10280432.54</v>
      </c>
      <c r="Q23" s="22">
        <f t="shared" si="2"/>
        <v>2388937.96</v>
      </c>
      <c r="R23" s="22">
        <f t="shared" si="2"/>
        <v>3148200.9699999997</v>
      </c>
      <c r="S23" s="22">
        <f t="shared" si="2"/>
        <v>14471071.719999999</v>
      </c>
      <c r="T23" s="22">
        <f t="shared" si="2"/>
        <v>19523772.049999997</v>
      </c>
      <c r="U23" s="22">
        <f t="shared" si="2"/>
        <v>5987661.859999999</v>
      </c>
      <c r="V23" s="22">
        <f t="shared" si="2"/>
        <v>9243339.51</v>
      </c>
      <c r="W23" s="22">
        <f t="shared" si="2"/>
        <v>18879102.36</v>
      </c>
      <c r="X23" s="22">
        <f t="shared" si="2"/>
        <v>22735615.61</v>
      </c>
      <c r="Y23" s="22">
        <f t="shared" si="2"/>
        <v>4408030.64</v>
      </c>
      <c r="Z23" s="22">
        <f t="shared" si="2"/>
        <v>3211843.559999999</v>
      </c>
      <c r="AA23" s="22">
        <f t="shared" si="2"/>
        <v>21279075.16</v>
      </c>
      <c r="AB23" s="22">
        <f t="shared" si="2"/>
        <v>27175071.560000002</v>
      </c>
      <c r="AC23" s="22">
        <f t="shared" si="2"/>
        <v>2399972.7999999993</v>
      </c>
      <c r="AD23" s="22">
        <f t="shared" si="2"/>
        <v>4439455.950000001</v>
      </c>
      <c r="AE23" s="22">
        <f t="shared" si="2"/>
        <v>21279075.16</v>
      </c>
      <c r="AF23" s="22">
        <f t="shared" si="2"/>
        <v>27175071.560000002</v>
      </c>
      <c r="AG23" s="48">
        <f>IF(AF23=0,0,IF(AE23=0,0,(AF23-AE23)/AE23*100))</f>
        <v>27.707954202272777</v>
      </c>
      <c r="AH23" s="49">
        <f>IF(AE23=0,0,IF(G23=0,0,AE23/G23*100))</f>
        <v>42.82520924990693</v>
      </c>
      <c r="AI23" s="49">
        <f>IF(AF23=0,0,IF(H23=0,0,AF23/H23*100))</f>
        <v>51.35220159111095</v>
      </c>
      <c r="AJ23" s="50">
        <f>AJ24+AJ30+AJ36+AJ46+AJ52+AJ60+AJ70</f>
        <v>57993160</v>
      </c>
    </row>
    <row r="24" spans="1:36" ht="13.5">
      <c r="A24" s="20" t="s">
        <v>1</v>
      </c>
      <c r="B24" s="20" t="s">
        <v>30</v>
      </c>
      <c r="F24" s="23" t="s">
        <v>31</v>
      </c>
      <c r="G24" s="24">
        <v>19497855.36</v>
      </c>
      <c r="H24" s="24">
        <v>22396000</v>
      </c>
      <c r="I24" s="24">
        <v>2040707.7</v>
      </c>
      <c r="J24" s="24">
        <v>2340469.15</v>
      </c>
      <c r="K24" s="24">
        <v>3638688.62</v>
      </c>
      <c r="L24" s="24">
        <v>4125020.3</v>
      </c>
      <c r="M24" s="24">
        <f aca="true" t="shared" si="3" ref="M24:M55">K24-I24</f>
        <v>1597980.9200000002</v>
      </c>
      <c r="N24" s="24">
        <f aca="true" t="shared" si="4" ref="N24:N55">L24-J24</f>
        <v>1784551.15</v>
      </c>
      <c r="O24" s="24">
        <v>5176623.16</v>
      </c>
      <c r="P24" s="24">
        <v>5943812.24</v>
      </c>
      <c r="Q24" s="24">
        <f aca="true" t="shared" si="5" ref="Q24:Q55">O24-K24</f>
        <v>1537934.54</v>
      </c>
      <c r="R24" s="24">
        <f aca="true" t="shared" si="6" ref="R24:R55">P24-L24</f>
        <v>1818791.9400000004</v>
      </c>
      <c r="S24" s="24">
        <v>6842769.58</v>
      </c>
      <c r="T24" s="24">
        <v>7939451.55</v>
      </c>
      <c r="U24" s="24">
        <f aca="true" t="shared" si="7" ref="U24:U55">S24-O24</f>
        <v>1666146.42</v>
      </c>
      <c r="V24" s="24">
        <f aca="true" t="shared" si="8" ref="V24:V55">T24-P24</f>
        <v>1995639.3099999996</v>
      </c>
      <c r="W24" s="24">
        <v>8458306.01</v>
      </c>
      <c r="X24" s="24">
        <v>9856821.36</v>
      </c>
      <c r="Y24" s="24">
        <f aca="true" t="shared" si="9" ref="Y24:Y55">W24-S24</f>
        <v>1615536.4299999997</v>
      </c>
      <c r="Z24" s="24">
        <f aca="true" t="shared" si="10" ref="Z24:Z55">X24-T24</f>
        <v>1917369.8099999996</v>
      </c>
      <c r="AA24" s="24">
        <v>10033415.18</v>
      </c>
      <c r="AB24" s="24">
        <v>11747437.86</v>
      </c>
      <c r="AC24" s="24">
        <f aca="true" t="shared" si="11" ref="AC24:AC55">AA24-W24</f>
        <v>1575109.17</v>
      </c>
      <c r="AD24" s="24">
        <f aca="true" t="shared" si="12" ref="AD24:AD55">AB24-X24</f>
        <v>1890616.5</v>
      </c>
      <c r="AE24" s="24">
        <v>10033415.18</v>
      </c>
      <c r="AF24" s="24">
        <v>11747437.86</v>
      </c>
      <c r="AG24" s="43">
        <f aca="true" t="shared" si="13" ref="AG24:AG55">IF(AF24=0,0,IF(AE24=0,0,(AF24-AE24)/AE24*100))</f>
        <v>17.083143169602195</v>
      </c>
      <c r="AH24" s="44">
        <f aca="true" t="shared" si="14" ref="AH24:AH55">IF(AE24=0,0,IF(G24=0,0,AE24/G24*100))</f>
        <v>51.45907072725356</v>
      </c>
      <c r="AI24" s="44">
        <f aca="true" t="shared" si="15" ref="AI24:AI55">IF(AF24=0,0,IF(H24=0,0,AF24/H24*100))</f>
        <v>52.45328567601357</v>
      </c>
      <c r="AJ24" s="45">
        <f aca="true" t="shared" si="16" ref="AJ24:AJ35">H24*6/100+H24</f>
        <v>23739760</v>
      </c>
    </row>
    <row r="25" spans="1:36" ht="13.5">
      <c r="A25" s="20" t="s">
        <v>1</v>
      </c>
      <c r="B25" s="20" t="s">
        <v>32</v>
      </c>
      <c r="F25" s="25" t="s">
        <v>33</v>
      </c>
      <c r="G25" s="26">
        <v>18722513.19</v>
      </c>
      <c r="H25" s="26">
        <v>21584000</v>
      </c>
      <c r="I25" s="26">
        <v>2006951.3</v>
      </c>
      <c r="J25" s="26">
        <v>2302301.38</v>
      </c>
      <c r="K25" s="26">
        <v>3550306.42</v>
      </c>
      <c r="L25" s="26">
        <v>4019571.76</v>
      </c>
      <c r="M25" s="34">
        <f t="shared" si="3"/>
        <v>1543355.1199999999</v>
      </c>
      <c r="N25" s="34">
        <f t="shared" si="4"/>
        <v>1717270.38</v>
      </c>
      <c r="O25" s="26">
        <v>5018837.32</v>
      </c>
      <c r="P25" s="26">
        <v>5771765.64</v>
      </c>
      <c r="Q25" s="34">
        <f t="shared" si="5"/>
        <v>1468530.9000000004</v>
      </c>
      <c r="R25" s="34">
        <f t="shared" si="6"/>
        <v>1752193.88</v>
      </c>
      <c r="S25" s="26">
        <v>6625034.11</v>
      </c>
      <c r="T25" s="26">
        <v>7686021.2</v>
      </c>
      <c r="U25" s="34">
        <f t="shared" si="7"/>
        <v>1606196.79</v>
      </c>
      <c r="V25" s="34">
        <f t="shared" si="8"/>
        <v>1914255.5600000005</v>
      </c>
      <c r="W25" s="26">
        <v>8177273.21</v>
      </c>
      <c r="X25" s="26">
        <v>9516425.66</v>
      </c>
      <c r="Y25" s="34">
        <f t="shared" si="9"/>
        <v>1552239.0999999996</v>
      </c>
      <c r="Z25" s="34">
        <f t="shared" si="10"/>
        <v>1830404.46</v>
      </c>
      <c r="AA25" s="26">
        <v>9687230.04</v>
      </c>
      <c r="AB25" s="26">
        <v>11334625.69</v>
      </c>
      <c r="AC25" s="34">
        <f t="shared" si="11"/>
        <v>1509956.8299999991</v>
      </c>
      <c r="AD25" s="34">
        <f t="shared" si="12"/>
        <v>1818200.0299999993</v>
      </c>
      <c r="AE25" s="26">
        <v>9687230.04</v>
      </c>
      <c r="AF25" s="26">
        <v>11334625.69</v>
      </c>
      <c r="AG25" s="40">
        <f t="shared" si="13"/>
        <v>17.005848350846023</v>
      </c>
      <c r="AH25" s="41">
        <f t="shared" si="14"/>
        <v>51.741077395389986</v>
      </c>
      <c r="AI25" s="41">
        <f t="shared" si="15"/>
        <v>52.5140182079318</v>
      </c>
      <c r="AJ25" s="42">
        <f t="shared" si="16"/>
        <v>22879040</v>
      </c>
    </row>
    <row r="26" spans="1:36" ht="13.5">
      <c r="A26" s="20" t="s">
        <v>1</v>
      </c>
      <c r="B26" s="20" t="s">
        <v>34</v>
      </c>
      <c r="F26" s="25" t="s">
        <v>35</v>
      </c>
      <c r="G26" s="26">
        <v>558538.63</v>
      </c>
      <c r="H26" s="26">
        <v>559000</v>
      </c>
      <c r="I26" s="26">
        <v>22787.8</v>
      </c>
      <c r="J26" s="26">
        <v>25810.5</v>
      </c>
      <c r="K26" s="26">
        <v>67237.02</v>
      </c>
      <c r="L26" s="26">
        <v>80117.93</v>
      </c>
      <c r="M26" s="34">
        <f t="shared" si="3"/>
        <v>44449.22</v>
      </c>
      <c r="N26" s="34">
        <f t="shared" si="4"/>
        <v>54307.42999999999</v>
      </c>
      <c r="O26" s="26">
        <v>117055.1</v>
      </c>
      <c r="P26" s="26">
        <v>136785.89</v>
      </c>
      <c r="Q26" s="34">
        <f t="shared" si="5"/>
        <v>49818.08</v>
      </c>
      <c r="R26" s="34">
        <f t="shared" si="6"/>
        <v>56667.96000000002</v>
      </c>
      <c r="S26" s="26">
        <v>160938.32</v>
      </c>
      <c r="T26" s="26">
        <v>191296.26</v>
      </c>
      <c r="U26" s="34">
        <f t="shared" si="7"/>
        <v>43883.22</v>
      </c>
      <c r="V26" s="34">
        <f t="shared" si="8"/>
        <v>54510.369999999995</v>
      </c>
      <c r="W26" s="26">
        <v>204821.54</v>
      </c>
      <c r="X26" s="26">
        <v>245716.63</v>
      </c>
      <c r="Y26" s="34">
        <f t="shared" si="9"/>
        <v>43883.22</v>
      </c>
      <c r="Z26" s="34">
        <f t="shared" si="10"/>
        <v>54420.369999999995</v>
      </c>
      <c r="AA26" s="26">
        <v>248704.76</v>
      </c>
      <c r="AB26" s="26">
        <v>300137</v>
      </c>
      <c r="AC26" s="34">
        <f t="shared" si="11"/>
        <v>43883.22</v>
      </c>
      <c r="AD26" s="34">
        <f t="shared" si="12"/>
        <v>54420.369999999995</v>
      </c>
      <c r="AE26" s="26">
        <v>248704.76</v>
      </c>
      <c r="AF26" s="26">
        <v>300137</v>
      </c>
      <c r="AG26" s="37">
        <f t="shared" si="13"/>
        <v>20.680038452018366</v>
      </c>
      <c r="AH26" s="38">
        <f t="shared" si="14"/>
        <v>44.527763460156734</v>
      </c>
      <c r="AI26" s="38">
        <f t="shared" si="15"/>
        <v>53.691771019677994</v>
      </c>
      <c r="AJ26" s="42">
        <f t="shared" si="16"/>
        <v>592540</v>
      </c>
    </row>
    <row r="27" spans="1:36" ht="13.5">
      <c r="A27" s="20" t="s">
        <v>1</v>
      </c>
      <c r="B27" s="27" t="s">
        <v>36</v>
      </c>
      <c r="F27" s="25" t="s">
        <v>37</v>
      </c>
      <c r="G27" s="26">
        <v>128044.86</v>
      </c>
      <c r="H27" s="26">
        <v>145000</v>
      </c>
      <c r="I27" s="26">
        <v>10142.4</v>
      </c>
      <c r="J27" s="26">
        <v>10366.02</v>
      </c>
      <c r="K27" s="26">
        <v>18204.88</v>
      </c>
      <c r="L27" s="26">
        <v>19053.93</v>
      </c>
      <c r="M27" s="34">
        <f t="shared" si="3"/>
        <v>8062.480000000001</v>
      </c>
      <c r="N27" s="34">
        <f t="shared" si="4"/>
        <v>8687.91</v>
      </c>
      <c r="O27" s="26">
        <v>26267.36</v>
      </c>
      <c r="P27" s="26">
        <v>27716.22</v>
      </c>
      <c r="Q27" s="34">
        <f t="shared" si="5"/>
        <v>8062.48</v>
      </c>
      <c r="R27" s="34">
        <f t="shared" si="6"/>
        <v>8662.29</v>
      </c>
      <c r="S27" s="26">
        <v>34413.84</v>
      </c>
      <c r="T27" s="26">
        <v>36553.65</v>
      </c>
      <c r="U27" s="34">
        <f t="shared" si="7"/>
        <v>8146.479999999996</v>
      </c>
      <c r="V27" s="34">
        <f t="shared" si="8"/>
        <v>8837.43</v>
      </c>
      <c r="W27" s="26">
        <v>44495.12</v>
      </c>
      <c r="X27" s="26">
        <v>45445.33</v>
      </c>
      <c r="Y27" s="34">
        <f t="shared" si="9"/>
        <v>10081.280000000006</v>
      </c>
      <c r="Z27" s="34">
        <f t="shared" si="10"/>
        <v>8891.68</v>
      </c>
      <c r="AA27" s="26">
        <v>56697.44</v>
      </c>
      <c r="AB27" s="26">
        <v>56930.23</v>
      </c>
      <c r="AC27" s="34">
        <f t="shared" si="11"/>
        <v>12202.32</v>
      </c>
      <c r="AD27" s="34">
        <f t="shared" si="12"/>
        <v>11484.900000000001</v>
      </c>
      <c r="AE27" s="26">
        <v>56697.44</v>
      </c>
      <c r="AF27" s="26">
        <v>56930.23</v>
      </c>
      <c r="AG27" s="37">
        <f t="shared" si="13"/>
        <v>0.41058291167996447</v>
      </c>
      <c r="AH27" s="38">
        <f t="shared" si="14"/>
        <v>44.27935646928741</v>
      </c>
      <c r="AI27" s="38">
        <f t="shared" si="15"/>
        <v>39.2622275862069</v>
      </c>
      <c r="AJ27" s="42">
        <f t="shared" si="16"/>
        <v>153700</v>
      </c>
    </row>
    <row r="28" spans="1:36" ht="13.5">
      <c r="A28" s="20" t="s">
        <v>1</v>
      </c>
      <c r="B28" s="20" t="s">
        <v>38</v>
      </c>
      <c r="F28" s="25" t="s">
        <v>39</v>
      </c>
      <c r="G28" s="26">
        <v>22793.77</v>
      </c>
      <c r="H28" s="26">
        <v>58000</v>
      </c>
      <c r="I28" s="26">
        <v>826.2</v>
      </c>
      <c r="J28" s="26">
        <v>1991.25</v>
      </c>
      <c r="K28" s="26">
        <v>2940.3</v>
      </c>
      <c r="L28" s="26">
        <v>6276.68</v>
      </c>
      <c r="M28" s="34">
        <f t="shared" si="3"/>
        <v>2114.1000000000004</v>
      </c>
      <c r="N28" s="34">
        <f t="shared" si="4"/>
        <v>4285.43</v>
      </c>
      <c r="O28" s="26">
        <v>5127.3</v>
      </c>
      <c r="P28" s="26">
        <v>7544.49</v>
      </c>
      <c r="Q28" s="34">
        <f t="shared" si="5"/>
        <v>2187</v>
      </c>
      <c r="R28" s="34">
        <f t="shared" si="6"/>
        <v>1267.8099999999995</v>
      </c>
      <c r="S28" s="26">
        <v>7411.5</v>
      </c>
      <c r="T28" s="26">
        <v>17593.12</v>
      </c>
      <c r="U28" s="34">
        <f t="shared" si="7"/>
        <v>2284.2</v>
      </c>
      <c r="V28" s="34">
        <f t="shared" si="8"/>
        <v>10048.63</v>
      </c>
      <c r="W28" s="26">
        <v>9549.9</v>
      </c>
      <c r="X28" s="26">
        <v>22851.38</v>
      </c>
      <c r="Y28" s="34">
        <f t="shared" si="9"/>
        <v>2138.3999999999996</v>
      </c>
      <c r="Z28" s="34">
        <f t="shared" si="10"/>
        <v>5258.260000000002</v>
      </c>
      <c r="AA28" s="26">
        <v>11250.9</v>
      </c>
      <c r="AB28" s="26">
        <v>27398.68</v>
      </c>
      <c r="AC28" s="34">
        <f t="shared" si="11"/>
        <v>1701</v>
      </c>
      <c r="AD28" s="34">
        <f t="shared" si="12"/>
        <v>4547.299999999999</v>
      </c>
      <c r="AE28" s="26">
        <v>11250.9</v>
      </c>
      <c r="AF28" s="26">
        <v>27398.68</v>
      </c>
      <c r="AG28" s="46">
        <f t="shared" si="13"/>
        <v>143.52434027500024</v>
      </c>
      <c r="AH28" s="47">
        <f t="shared" si="14"/>
        <v>49.35953990936997</v>
      </c>
      <c r="AI28" s="47">
        <f t="shared" si="15"/>
        <v>47.23910344827586</v>
      </c>
      <c r="AJ28" s="42">
        <f t="shared" si="16"/>
        <v>61480</v>
      </c>
    </row>
    <row r="29" spans="2:36" ht="13.5">
      <c r="B29" s="20" t="s">
        <v>40</v>
      </c>
      <c r="F29" s="25" t="s">
        <v>41</v>
      </c>
      <c r="G29" s="26">
        <v>65964.91</v>
      </c>
      <c r="H29" s="26">
        <v>50000</v>
      </c>
      <c r="I29" s="26">
        <v>0</v>
      </c>
      <c r="J29" s="26">
        <v>0</v>
      </c>
      <c r="K29" s="26">
        <v>0</v>
      </c>
      <c r="L29" s="26">
        <v>0</v>
      </c>
      <c r="M29" s="34">
        <f t="shared" si="3"/>
        <v>0</v>
      </c>
      <c r="N29" s="34">
        <f t="shared" si="4"/>
        <v>0</v>
      </c>
      <c r="O29" s="26">
        <v>9336.08</v>
      </c>
      <c r="P29" s="26">
        <v>0</v>
      </c>
      <c r="Q29" s="34">
        <f t="shared" si="5"/>
        <v>9336.08</v>
      </c>
      <c r="R29" s="34">
        <f t="shared" si="6"/>
        <v>0</v>
      </c>
      <c r="S29" s="26">
        <v>14971.81</v>
      </c>
      <c r="T29" s="26">
        <v>7987.32</v>
      </c>
      <c r="U29" s="34">
        <f t="shared" si="7"/>
        <v>5635.73</v>
      </c>
      <c r="V29" s="34">
        <f t="shared" si="8"/>
        <v>7987.32</v>
      </c>
      <c r="W29" s="26">
        <v>22166.24</v>
      </c>
      <c r="X29" s="26">
        <v>26382.36</v>
      </c>
      <c r="Y29" s="34">
        <f t="shared" si="9"/>
        <v>7194.430000000002</v>
      </c>
      <c r="Z29" s="34">
        <f t="shared" si="10"/>
        <v>18395.04</v>
      </c>
      <c r="AA29" s="26">
        <v>29532.04</v>
      </c>
      <c r="AB29" s="26">
        <v>28346.26</v>
      </c>
      <c r="AC29" s="34">
        <f t="shared" si="11"/>
        <v>7365.799999999999</v>
      </c>
      <c r="AD29" s="34">
        <f t="shared" si="12"/>
        <v>1963.8999999999978</v>
      </c>
      <c r="AE29" s="26">
        <v>29532.04</v>
      </c>
      <c r="AF29" s="26">
        <v>28346.26</v>
      </c>
      <c r="AG29" s="37">
        <f t="shared" si="13"/>
        <v>-4.015232269765321</v>
      </c>
      <c r="AH29" s="38">
        <f t="shared" si="14"/>
        <v>44.76931750532215</v>
      </c>
      <c r="AI29" s="38">
        <f t="shared" si="15"/>
        <v>56.69252</v>
      </c>
      <c r="AJ29" s="42">
        <f t="shared" si="16"/>
        <v>53000</v>
      </c>
    </row>
    <row r="30" spans="1:36" ht="13.5">
      <c r="A30" s="20" t="s">
        <v>1</v>
      </c>
      <c r="B30" s="20" t="s">
        <v>42</v>
      </c>
      <c r="F30" s="23" t="s">
        <v>43</v>
      </c>
      <c r="G30" s="24">
        <v>3506114.61</v>
      </c>
      <c r="H30" s="24">
        <v>3840000</v>
      </c>
      <c r="I30" s="24">
        <v>367613.66</v>
      </c>
      <c r="J30" s="24">
        <v>453032.07</v>
      </c>
      <c r="K30" s="24">
        <v>656394.02</v>
      </c>
      <c r="L30" s="24">
        <v>775943.22</v>
      </c>
      <c r="M30" s="24">
        <f t="shared" si="3"/>
        <v>288780.36000000004</v>
      </c>
      <c r="N30" s="24">
        <f t="shared" si="4"/>
        <v>322911.14999999997</v>
      </c>
      <c r="O30" s="24">
        <v>953548.02</v>
      </c>
      <c r="P30" s="24">
        <v>1103869.1</v>
      </c>
      <c r="Q30" s="24">
        <f t="shared" si="5"/>
        <v>297154</v>
      </c>
      <c r="R30" s="24">
        <f t="shared" si="6"/>
        <v>327925.8800000001</v>
      </c>
      <c r="S30" s="24">
        <v>1244654.46</v>
      </c>
      <c r="T30" s="24">
        <v>1429954.55</v>
      </c>
      <c r="U30" s="24">
        <f t="shared" si="7"/>
        <v>291106.43999999994</v>
      </c>
      <c r="V30" s="24">
        <f t="shared" si="8"/>
        <v>326085.44999999995</v>
      </c>
      <c r="W30" s="24">
        <v>1537155.42</v>
      </c>
      <c r="X30" s="24">
        <v>1755330.94</v>
      </c>
      <c r="Y30" s="24">
        <f t="shared" si="9"/>
        <v>292500.95999999996</v>
      </c>
      <c r="Z30" s="24">
        <f t="shared" si="10"/>
        <v>325376.3899999999</v>
      </c>
      <c r="AA30" s="24">
        <v>1828736.31</v>
      </c>
      <c r="AB30" s="24">
        <v>2132449.06</v>
      </c>
      <c r="AC30" s="24">
        <f t="shared" si="11"/>
        <v>291580.89000000013</v>
      </c>
      <c r="AD30" s="24">
        <f t="shared" si="12"/>
        <v>377118.1200000001</v>
      </c>
      <c r="AE30" s="24">
        <v>1828736.31</v>
      </c>
      <c r="AF30" s="24">
        <v>2132449.06</v>
      </c>
      <c r="AG30" s="43">
        <f t="shared" si="13"/>
        <v>16.60779349867013</v>
      </c>
      <c r="AH30" s="44">
        <f t="shared" si="14"/>
        <v>52.158486342236266</v>
      </c>
      <c r="AI30" s="44">
        <f t="shared" si="15"/>
        <v>55.532527604166674</v>
      </c>
      <c r="AJ30" s="45">
        <f t="shared" si="16"/>
        <v>4070400</v>
      </c>
    </row>
    <row r="31" spans="2:36" ht="13.5">
      <c r="B31" s="27" t="s">
        <v>44</v>
      </c>
      <c r="F31" s="25" t="s">
        <v>33</v>
      </c>
      <c r="G31" s="26">
        <v>3370093.67</v>
      </c>
      <c r="H31" s="26">
        <v>3687000</v>
      </c>
      <c r="I31" s="26">
        <v>360895.6</v>
      </c>
      <c r="J31" s="26">
        <v>445613.65</v>
      </c>
      <c r="K31" s="26">
        <v>639074.66</v>
      </c>
      <c r="L31" s="26">
        <v>755981.44</v>
      </c>
      <c r="M31" s="34">
        <f t="shared" si="3"/>
        <v>278179.06000000006</v>
      </c>
      <c r="N31" s="34">
        <f t="shared" si="4"/>
        <v>310367.7899999999</v>
      </c>
      <c r="O31" s="26">
        <v>925038.48</v>
      </c>
      <c r="P31" s="26">
        <v>1071001.73</v>
      </c>
      <c r="Q31" s="34">
        <f t="shared" si="5"/>
        <v>285963.81999999995</v>
      </c>
      <c r="R31" s="34">
        <f t="shared" si="6"/>
        <v>315020.29000000004</v>
      </c>
      <c r="S31" s="26">
        <v>1205876.98</v>
      </c>
      <c r="T31" s="26">
        <v>1384203.22</v>
      </c>
      <c r="U31" s="34">
        <f t="shared" si="7"/>
        <v>280838.5</v>
      </c>
      <c r="V31" s="34">
        <f t="shared" si="8"/>
        <v>313201.49</v>
      </c>
      <c r="W31" s="26">
        <v>1487692.88</v>
      </c>
      <c r="X31" s="26">
        <v>1697088.82</v>
      </c>
      <c r="Y31" s="34">
        <f t="shared" si="9"/>
        <v>281815.8999999999</v>
      </c>
      <c r="Z31" s="34">
        <f t="shared" si="10"/>
        <v>312885.6000000001</v>
      </c>
      <c r="AA31" s="26">
        <v>1768131.57</v>
      </c>
      <c r="AB31" s="26">
        <v>2011152.7</v>
      </c>
      <c r="AC31" s="34">
        <f t="shared" si="11"/>
        <v>280438.6900000002</v>
      </c>
      <c r="AD31" s="34">
        <f t="shared" si="12"/>
        <v>314063.8799999999</v>
      </c>
      <c r="AE31" s="26">
        <v>1768131.57</v>
      </c>
      <c r="AF31" s="26">
        <v>2011152.7</v>
      </c>
      <c r="AG31" s="37">
        <f t="shared" si="13"/>
        <v>13.744516195703687</v>
      </c>
      <c r="AH31" s="38">
        <f t="shared" si="14"/>
        <v>52.465353878427955</v>
      </c>
      <c r="AI31" s="38">
        <f t="shared" si="15"/>
        <v>54.547130458367235</v>
      </c>
      <c r="AJ31" s="39">
        <f t="shared" si="16"/>
        <v>3908220</v>
      </c>
    </row>
    <row r="32" spans="2:36" ht="13.5">
      <c r="B32" s="27" t="s">
        <v>45</v>
      </c>
      <c r="F32" s="25" t="s">
        <v>46</v>
      </c>
      <c r="G32" s="26">
        <v>109380.34</v>
      </c>
      <c r="H32" s="26">
        <v>110000</v>
      </c>
      <c r="I32" s="26">
        <v>4550.64</v>
      </c>
      <c r="J32" s="26">
        <v>5160.77</v>
      </c>
      <c r="K32" s="26">
        <v>13447.51</v>
      </c>
      <c r="L32" s="26">
        <v>15626.15</v>
      </c>
      <c r="M32" s="34">
        <f t="shared" si="3"/>
        <v>8896.869999999999</v>
      </c>
      <c r="N32" s="34">
        <f t="shared" si="4"/>
        <v>10465.38</v>
      </c>
      <c r="O32" s="26">
        <v>22927.79</v>
      </c>
      <c r="P32" s="26">
        <v>26282.36</v>
      </c>
      <c r="Q32" s="34">
        <f t="shared" si="5"/>
        <v>9480.28</v>
      </c>
      <c r="R32" s="34">
        <f t="shared" si="6"/>
        <v>10656.210000000001</v>
      </c>
      <c r="S32" s="26">
        <v>31471.52</v>
      </c>
      <c r="T32" s="26">
        <v>36747.74</v>
      </c>
      <c r="U32" s="34">
        <f t="shared" si="7"/>
        <v>8543.73</v>
      </c>
      <c r="V32" s="34">
        <f t="shared" si="8"/>
        <v>10465.379999999997</v>
      </c>
      <c r="W32" s="26">
        <v>40015.25</v>
      </c>
      <c r="X32" s="26">
        <v>47213.12</v>
      </c>
      <c r="Y32" s="34">
        <f t="shared" si="9"/>
        <v>8543.73</v>
      </c>
      <c r="Z32" s="34">
        <f t="shared" si="10"/>
        <v>10465.380000000005</v>
      </c>
      <c r="AA32" s="26">
        <v>48558.98</v>
      </c>
      <c r="AB32" s="26">
        <v>107761.05</v>
      </c>
      <c r="AC32" s="34">
        <f t="shared" si="11"/>
        <v>8543.730000000003</v>
      </c>
      <c r="AD32" s="34">
        <f t="shared" si="12"/>
        <v>60547.93</v>
      </c>
      <c r="AE32" s="26">
        <v>48558.98</v>
      </c>
      <c r="AF32" s="26">
        <v>107761.05</v>
      </c>
      <c r="AG32" s="37">
        <f t="shared" si="13"/>
        <v>121.91786153663028</v>
      </c>
      <c r="AH32" s="38">
        <f t="shared" si="14"/>
        <v>44.39461424237665</v>
      </c>
      <c r="AI32" s="38">
        <f t="shared" si="15"/>
        <v>97.96459090909092</v>
      </c>
      <c r="AJ32" s="39">
        <f t="shared" si="16"/>
        <v>116600</v>
      </c>
    </row>
    <row r="33" spans="2:36" ht="13.5">
      <c r="B33" s="27" t="s">
        <v>47</v>
      </c>
      <c r="F33" s="25" t="s">
        <v>37</v>
      </c>
      <c r="G33" s="26">
        <v>25964.59</v>
      </c>
      <c r="H33" s="26">
        <v>31000</v>
      </c>
      <c r="I33" s="26">
        <v>2159.09</v>
      </c>
      <c r="J33" s="26">
        <v>2197.53</v>
      </c>
      <c r="K33" s="26">
        <v>3842.38</v>
      </c>
      <c r="L33" s="26">
        <v>4015.15</v>
      </c>
      <c r="M33" s="34">
        <f t="shared" si="3"/>
        <v>1683.29</v>
      </c>
      <c r="N33" s="34">
        <f t="shared" si="4"/>
        <v>1817.62</v>
      </c>
      <c r="O33" s="26">
        <v>5525.67</v>
      </c>
      <c r="P33" s="26">
        <v>5829.69</v>
      </c>
      <c r="Q33" s="34">
        <f t="shared" si="5"/>
        <v>1683.29</v>
      </c>
      <c r="R33" s="34">
        <f t="shared" si="6"/>
        <v>1814.5399999999995</v>
      </c>
      <c r="S33" s="26">
        <v>7221.45</v>
      </c>
      <c r="T33" s="26">
        <v>7674.82</v>
      </c>
      <c r="U33" s="34">
        <f t="shared" si="7"/>
        <v>1695.7799999999997</v>
      </c>
      <c r="V33" s="34">
        <f t="shared" si="8"/>
        <v>1845.13</v>
      </c>
      <c r="W33" s="26">
        <v>9336.3</v>
      </c>
      <c r="X33" s="26">
        <v>9536.26</v>
      </c>
      <c r="Y33" s="34">
        <f t="shared" si="9"/>
        <v>2114.8499999999995</v>
      </c>
      <c r="Z33" s="34">
        <f t="shared" si="10"/>
        <v>1861.4400000000005</v>
      </c>
      <c r="AA33" s="26">
        <v>11907.07</v>
      </c>
      <c r="AB33" s="26">
        <v>11955.25</v>
      </c>
      <c r="AC33" s="34">
        <f t="shared" si="11"/>
        <v>2570.7700000000004</v>
      </c>
      <c r="AD33" s="34">
        <f t="shared" si="12"/>
        <v>2418.99</v>
      </c>
      <c r="AE33" s="26">
        <v>11907.07</v>
      </c>
      <c r="AF33" s="26">
        <v>11955.25</v>
      </c>
      <c r="AG33" s="37">
        <f t="shared" si="13"/>
        <v>0.40463354964739684</v>
      </c>
      <c r="AH33" s="38">
        <f t="shared" si="14"/>
        <v>45.858879342982114</v>
      </c>
      <c r="AI33" s="38">
        <f t="shared" si="15"/>
        <v>38.56532258064516</v>
      </c>
      <c r="AJ33" s="39">
        <f t="shared" si="16"/>
        <v>32860</v>
      </c>
    </row>
    <row r="34" spans="2:36" ht="13.5">
      <c r="B34" s="27" t="s">
        <v>48</v>
      </c>
      <c r="F34" s="25" t="s">
        <v>39</v>
      </c>
      <c r="G34" s="26">
        <v>676.01</v>
      </c>
      <c r="H34" s="26">
        <v>12000</v>
      </c>
      <c r="I34" s="26">
        <v>8.33</v>
      </c>
      <c r="J34" s="26">
        <v>60.12</v>
      </c>
      <c r="K34" s="26">
        <v>29.47</v>
      </c>
      <c r="L34" s="26">
        <v>320.48</v>
      </c>
      <c r="M34" s="34">
        <f t="shared" si="3"/>
        <v>21.14</v>
      </c>
      <c r="N34" s="34">
        <f t="shared" si="4"/>
        <v>260.36</v>
      </c>
      <c r="O34" s="26">
        <v>56.08</v>
      </c>
      <c r="P34" s="26">
        <v>755.32</v>
      </c>
      <c r="Q34" s="34">
        <f t="shared" si="5"/>
        <v>26.61</v>
      </c>
      <c r="R34" s="34">
        <f t="shared" si="6"/>
        <v>434.84000000000003</v>
      </c>
      <c r="S34" s="26">
        <v>84.51</v>
      </c>
      <c r="T34" s="26">
        <v>1328.77</v>
      </c>
      <c r="U34" s="34">
        <f t="shared" si="7"/>
        <v>28.430000000000007</v>
      </c>
      <c r="V34" s="34">
        <f t="shared" si="8"/>
        <v>573.4499999999999</v>
      </c>
      <c r="W34" s="26">
        <v>110.99</v>
      </c>
      <c r="X34" s="26">
        <v>1492.74</v>
      </c>
      <c r="Y34" s="34">
        <f t="shared" si="9"/>
        <v>26.47999999999999</v>
      </c>
      <c r="Z34" s="34">
        <f t="shared" si="10"/>
        <v>163.97000000000003</v>
      </c>
      <c r="AA34" s="26">
        <v>138.69</v>
      </c>
      <c r="AB34" s="26">
        <v>1580.06</v>
      </c>
      <c r="AC34" s="34">
        <f t="shared" si="11"/>
        <v>27.700000000000003</v>
      </c>
      <c r="AD34" s="34">
        <f t="shared" si="12"/>
        <v>87.31999999999994</v>
      </c>
      <c r="AE34" s="26">
        <v>138.69</v>
      </c>
      <c r="AF34" s="26">
        <v>1580.06</v>
      </c>
      <c r="AG34" s="37">
        <f t="shared" si="13"/>
        <v>1039.274641286322</v>
      </c>
      <c r="AH34" s="38">
        <f t="shared" si="14"/>
        <v>20.51596869868789</v>
      </c>
      <c r="AI34" s="38">
        <f t="shared" si="15"/>
        <v>13.167166666666667</v>
      </c>
      <c r="AJ34" s="39">
        <f t="shared" si="16"/>
        <v>12720</v>
      </c>
    </row>
    <row r="35" spans="2:36" ht="13.5">
      <c r="B35" s="27" t="s">
        <v>49</v>
      </c>
      <c r="F35" s="25" t="s">
        <v>41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34">
        <f t="shared" si="3"/>
        <v>0</v>
      </c>
      <c r="N35" s="34">
        <f t="shared" si="4"/>
        <v>0</v>
      </c>
      <c r="O35" s="26">
        <v>0</v>
      </c>
      <c r="P35" s="26">
        <v>0</v>
      </c>
      <c r="Q35" s="34">
        <f t="shared" si="5"/>
        <v>0</v>
      </c>
      <c r="R35" s="34">
        <f t="shared" si="6"/>
        <v>0</v>
      </c>
      <c r="S35" s="26">
        <v>0</v>
      </c>
      <c r="T35" s="26">
        <v>0</v>
      </c>
      <c r="U35" s="34">
        <f t="shared" si="7"/>
        <v>0</v>
      </c>
      <c r="V35" s="34">
        <f t="shared" si="8"/>
        <v>0</v>
      </c>
      <c r="W35" s="26">
        <v>0</v>
      </c>
      <c r="X35" s="26">
        <v>0</v>
      </c>
      <c r="Y35" s="34">
        <f t="shared" si="9"/>
        <v>0</v>
      </c>
      <c r="Z35" s="34">
        <f t="shared" si="10"/>
        <v>0</v>
      </c>
      <c r="AA35" s="26">
        <v>0</v>
      </c>
      <c r="AB35" s="26">
        <v>0</v>
      </c>
      <c r="AC35" s="34">
        <f t="shared" si="11"/>
        <v>0</v>
      </c>
      <c r="AD35" s="34">
        <f t="shared" si="12"/>
        <v>0</v>
      </c>
      <c r="AE35" s="26">
        <v>0</v>
      </c>
      <c r="AF35" s="26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39">
        <f t="shared" si="16"/>
        <v>0</v>
      </c>
    </row>
    <row r="36" spans="2:36" ht="13.5">
      <c r="B36" s="27" t="s">
        <v>50</v>
      </c>
      <c r="F36" s="23" t="s">
        <v>51</v>
      </c>
      <c r="G36" s="24">
        <v>5791497.74</v>
      </c>
      <c r="H36" s="24">
        <v>6070000</v>
      </c>
      <c r="I36" s="24">
        <v>140421.79</v>
      </c>
      <c r="J36" s="24">
        <v>56989.29</v>
      </c>
      <c r="K36" s="24">
        <v>400337.68</v>
      </c>
      <c r="L36" s="24">
        <v>324840.01</v>
      </c>
      <c r="M36" s="24">
        <f t="shared" si="3"/>
        <v>259915.88999999998</v>
      </c>
      <c r="N36" s="24">
        <f t="shared" si="4"/>
        <v>267850.72000000003</v>
      </c>
      <c r="O36" s="24">
        <v>753513.48</v>
      </c>
      <c r="P36" s="24">
        <v>795228.81</v>
      </c>
      <c r="Q36" s="24">
        <f t="shared" si="5"/>
        <v>353175.8</v>
      </c>
      <c r="R36" s="24">
        <f t="shared" si="6"/>
        <v>470388.80000000005</v>
      </c>
      <c r="S36" s="24">
        <v>1554688.62</v>
      </c>
      <c r="T36" s="24">
        <v>1256951.74</v>
      </c>
      <c r="U36" s="24">
        <f t="shared" si="7"/>
        <v>801175.1400000001</v>
      </c>
      <c r="V36" s="24">
        <f t="shared" si="8"/>
        <v>461722.92999999993</v>
      </c>
      <c r="W36" s="24">
        <v>1881035</v>
      </c>
      <c r="X36" s="24">
        <v>1791534.76</v>
      </c>
      <c r="Y36" s="24">
        <f t="shared" si="9"/>
        <v>326346.3799999999</v>
      </c>
      <c r="Z36" s="24">
        <f t="shared" si="10"/>
        <v>534583.02</v>
      </c>
      <c r="AA36" s="24">
        <v>2170919.81</v>
      </c>
      <c r="AB36" s="24">
        <v>2197132.99</v>
      </c>
      <c r="AC36" s="24">
        <f t="shared" si="11"/>
        <v>289884.81000000006</v>
      </c>
      <c r="AD36" s="24">
        <f t="shared" si="12"/>
        <v>405598.2300000002</v>
      </c>
      <c r="AE36" s="24">
        <v>2170919.81</v>
      </c>
      <c r="AF36" s="24">
        <v>2197132.99</v>
      </c>
      <c r="AG36" s="43">
        <f t="shared" si="13"/>
        <v>1.2074688286160218</v>
      </c>
      <c r="AH36" s="44">
        <f t="shared" si="14"/>
        <v>37.484600831425</v>
      </c>
      <c r="AI36" s="44">
        <f t="shared" si="15"/>
        <v>36.19658962108731</v>
      </c>
      <c r="AJ36" s="45">
        <f>H36</f>
        <v>6070000</v>
      </c>
    </row>
    <row r="37" spans="2:36" ht="13.5">
      <c r="B37" s="27" t="s">
        <v>52</v>
      </c>
      <c r="F37" s="25" t="s">
        <v>53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34">
        <f t="shared" si="3"/>
        <v>0</v>
      </c>
      <c r="N37" s="34">
        <f t="shared" si="4"/>
        <v>0</v>
      </c>
      <c r="O37" s="26">
        <v>0</v>
      </c>
      <c r="P37" s="26">
        <v>0</v>
      </c>
      <c r="Q37" s="34">
        <f t="shared" si="5"/>
        <v>0</v>
      </c>
      <c r="R37" s="34">
        <f t="shared" si="6"/>
        <v>0</v>
      </c>
      <c r="S37" s="26">
        <v>0</v>
      </c>
      <c r="T37" s="26">
        <v>0</v>
      </c>
      <c r="U37" s="34">
        <f t="shared" si="7"/>
        <v>0</v>
      </c>
      <c r="V37" s="34">
        <f t="shared" si="8"/>
        <v>0</v>
      </c>
      <c r="W37" s="26">
        <v>0</v>
      </c>
      <c r="X37" s="26">
        <v>0</v>
      </c>
      <c r="Y37" s="34">
        <f t="shared" si="9"/>
        <v>0</v>
      </c>
      <c r="Z37" s="34">
        <f t="shared" si="10"/>
        <v>0</v>
      </c>
      <c r="AA37" s="26">
        <v>0</v>
      </c>
      <c r="AB37" s="26">
        <v>0</v>
      </c>
      <c r="AC37" s="34">
        <f t="shared" si="11"/>
        <v>0</v>
      </c>
      <c r="AD37" s="34">
        <f t="shared" si="12"/>
        <v>0</v>
      </c>
      <c r="AE37" s="26">
        <v>0</v>
      </c>
      <c r="AF37" s="26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39">
        <f>H37-AF37</f>
        <v>0</v>
      </c>
    </row>
    <row r="38" spans="2:36" ht="13.5">
      <c r="B38" s="27" t="s">
        <v>54</v>
      </c>
      <c r="F38" s="25" t="s">
        <v>55</v>
      </c>
      <c r="G38" s="26">
        <v>3132456.98</v>
      </c>
      <c r="H38" s="26">
        <v>3248000</v>
      </c>
      <c r="I38" s="26">
        <v>133050.79</v>
      </c>
      <c r="J38" s="26">
        <v>55787.63</v>
      </c>
      <c r="K38" s="26">
        <v>293764.85</v>
      </c>
      <c r="L38" s="26">
        <v>202420.61</v>
      </c>
      <c r="M38" s="34">
        <f t="shared" si="3"/>
        <v>160714.05999999997</v>
      </c>
      <c r="N38" s="34">
        <f t="shared" si="4"/>
        <v>146632.97999999998</v>
      </c>
      <c r="O38" s="26">
        <v>453847.19</v>
      </c>
      <c r="P38" s="26">
        <v>519046.49</v>
      </c>
      <c r="Q38" s="34">
        <f t="shared" si="5"/>
        <v>160082.34000000003</v>
      </c>
      <c r="R38" s="34">
        <f t="shared" si="6"/>
        <v>316625.88</v>
      </c>
      <c r="S38" s="26">
        <v>1091942.02</v>
      </c>
      <c r="T38" s="26">
        <v>790019.26</v>
      </c>
      <c r="U38" s="34">
        <f t="shared" si="7"/>
        <v>638094.8300000001</v>
      </c>
      <c r="V38" s="34">
        <f t="shared" si="8"/>
        <v>270972.77</v>
      </c>
      <c r="W38" s="26">
        <v>1172140.44</v>
      </c>
      <c r="X38" s="26">
        <v>1013372.1</v>
      </c>
      <c r="Y38" s="34">
        <f t="shared" si="9"/>
        <v>80198.41999999993</v>
      </c>
      <c r="Z38" s="34">
        <f t="shared" si="10"/>
        <v>223352.83999999997</v>
      </c>
      <c r="AA38" s="26">
        <v>1324390.28</v>
      </c>
      <c r="AB38" s="26">
        <v>1227394.44</v>
      </c>
      <c r="AC38" s="34">
        <f t="shared" si="11"/>
        <v>152249.84000000008</v>
      </c>
      <c r="AD38" s="34">
        <f t="shared" si="12"/>
        <v>214022.33999999997</v>
      </c>
      <c r="AE38" s="26">
        <v>1324390.28</v>
      </c>
      <c r="AF38" s="26">
        <v>1227394.44</v>
      </c>
      <c r="AG38" s="37">
        <f t="shared" si="13"/>
        <v>-7.323810923770906</v>
      </c>
      <c r="AH38" s="38">
        <f t="shared" si="14"/>
        <v>42.279599957985695</v>
      </c>
      <c r="AI38" s="38">
        <f t="shared" si="15"/>
        <v>37.78923768472906</v>
      </c>
      <c r="AJ38" s="39">
        <f>H38</f>
        <v>3248000</v>
      </c>
    </row>
    <row r="39" spans="2:36" ht="13.5">
      <c r="B39" s="27" t="s">
        <v>56</v>
      </c>
      <c r="F39" s="25" t="s">
        <v>57</v>
      </c>
      <c r="G39" s="26">
        <v>132271.89</v>
      </c>
      <c r="H39" s="26">
        <v>176000</v>
      </c>
      <c r="I39" s="26">
        <v>173.1</v>
      </c>
      <c r="J39" s="26">
        <v>460.06</v>
      </c>
      <c r="K39" s="26">
        <v>1489.75</v>
      </c>
      <c r="L39" s="26">
        <v>3347.24</v>
      </c>
      <c r="M39" s="34">
        <f t="shared" si="3"/>
        <v>1316.65</v>
      </c>
      <c r="N39" s="34">
        <f t="shared" si="4"/>
        <v>2887.18</v>
      </c>
      <c r="O39" s="26">
        <v>9414.24</v>
      </c>
      <c r="P39" s="26">
        <v>7097.79</v>
      </c>
      <c r="Q39" s="34">
        <f t="shared" si="5"/>
        <v>7924.49</v>
      </c>
      <c r="R39" s="34">
        <f t="shared" si="6"/>
        <v>3750.55</v>
      </c>
      <c r="S39" s="26">
        <v>23432.41</v>
      </c>
      <c r="T39" s="26">
        <v>16670.66</v>
      </c>
      <c r="U39" s="34">
        <f t="shared" si="7"/>
        <v>14018.17</v>
      </c>
      <c r="V39" s="34">
        <f t="shared" si="8"/>
        <v>9572.869999999999</v>
      </c>
      <c r="W39" s="26">
        <v>41156.14</v>
      </c>
      <c r="X39" s="26">
        <v>54711.54</v>
      </c>
      <c r="Y39" s="34">
        <f t="shared" si="9"/>
        <v>17723.73</v>
      </c>
      <c r="Z39" s="34">
        <f t="shared" si="10"/>
        <v>38040.880000000005</v>
      </c>
      <c r="AA39" s="26">
        <v>43896.72</v>
      </c>
      <c r="AB39" s="26">
        <v>67339.26</v>
      </c>
      <c r="AC39" s="34">
        <f t="shared" si="11"/>
        <v>2740.5800000000017</v>
      </c>
      <c r="AD39" s="34">
        <f t="shared" si="12"/>
        <v>12627.719999999994</v>
      </c>
      <c r="AE39" s="26">
        <v>43896.72</v>
      </c>
      <c r="AF39" s="26">
        <v>67339.26</v>
      </c>
      <c r="AG39" s="37">
        <f t="shared" si="13"/>
        <v>53.403853408637346</v>
      </c>
      <c r="AH39" s="38">
        <f t="shared" si="14"/>
        <v>33.186733779943715</v>
      </c>
      <c r="AI39" s="38">
        <f t="shared" si="15"/>
        <v>38.26094318181818</v>
      </c>
      <c r="AJ39" s="39">
        <f aca="true" t="shared" si="17" ref="AJ39:AJ45">H39</f>
        <v>176000</v>
      </c>
    </row>
    <row r="40" spans="2:36" ht="13.5">
      <c r="B40" s="27" t="s">
        <v>58</v>
      </c>
      <c r="F40" s="25" t="s">
        <v>59</v>
      </c>
      <c r="G40" s="26">
        <v>4622.25</v>
      </c>
      <c r="H40" s="26">
        <v>14000</v>
      </c>
      <c r="I40" s="26">
        <v>0</v>
      </c>
      <c r="J40" s="26">
        <v>0</v>
      </c>
      <c r="K40" s="26">
        <v>0</v>
      </c>
      <c r="L40" s="26">
        <v>535.81</v>
      </c>
      <c r="M40" s="34">
        <f t="shared" si="3"/>
        <v>0</v>
      </c>
      <c r="N40" s="34">
        <f t="shared" si="4"/>
        <v>535.81</v>
      </c>
      <c r="O40" s="26">
        <v>948</v>
      </c>
      <c r="P40" s="26">
        <v>1287.73</v>
      </c>
      <c r="Q40" s="34">
        <f t="shared" si="5"/>
        <v>948</v>
      </c>
      <c r="R40" s="34">
        <f t="shared" si="6"/>
        <v>751.9200000000001</v>
      </c>
      <c r="S40" s="26">
        <v>1089.3</v>
      </c>
      <c r="T40" s="26">
        <v>1412.73</v>
      </c>
      <c r="U40" s="34">
        <f t="shared" si="7"/>
        <v>141.29999999999995</v>
      </c>
      <c r="V40" s="34">
        <f t="shared" si="8"/>
        <v>125</v>
      </c>
      <c r="W40" s="26">
        <v>1833.14</v>
      </c>
      <c r="X40" s="26">
        <v>1442.73</v>
      </c>
      <c r="Y40" s="34">
        <f t="shared" si="9"/>
        <v>743.8400000000001</v>
      </c>
      <c r="Z40" s="34">
        <f t="shared" si="10"/>
        <v>30</v>
      </c>
      <c r="AA40" s="26">
        <v>2208.26</v>
      </c>
      <c r="AB40" s="26">
        <v>1542.73</v>
      </c>
      <c r="AC40" s="34">
        <f t="shared" si="11"/>
        <v>375.1200000000001</v>
      </c>
      <c r="AD40" s="34">
        <f t="shared" si="12"/>
        <v>100</v>
      </c>
      <c r="AE40" s="26">
        <v>2208.26</v>
      </c>
      <c r="AF40" s="26">
        <v>1542.73</v>
      </c>
      <c r="AG40" s="37">
        <f t="shared" si="13"/>
        <v>-30.13820836314565</v>
      </c>
      <c r="AH40" s="38">
        <f t="shared" si="14"/>
        <v>47.77456866244795</v>
      </c>
      <c r="AI40" s="38">
        <f t="shared" si="15"/>
        <v>11.0195</v>
      </c>
      <c r="AJ40" s="39">
        <f t="shared" si="17"/>
        <v>14000</v>
      </c>
    </row>
    <row r="41" spans="2:36" ht="13.5">
      <c r="B41" s="27" t="s">
        <v>60</v>
      </c>
      <c r="F41" s="25" t="s">
        <v>61</v>
      </c>
      <c r="G41" s="26">
        <v>1685102.26</v>
      </c>
      <c r="H41" s="26">
        <v>2122000</v>
      </c>
      <c r="I41" s="26">
        <v>7197.9</v>
      </c>
      <c r="J41" s="26">
        <v>741.6</v>
      </c>
      <c r="K41" s="26">
        <v>101524.85</v>
      </c>
      <c r="L41" s="26">
        <v>115827.92</v>
      </c>
      <c r="M41" s="34">
        <f t="shared" si="3"/>
        <v>94326.95000000001</v>
      </c>
      <c r="N41" s="34">
        <f t="shared" si="4"/>
        <v>115086.31999999999</v>
      </c>
      <c r="O41" s="26">
        <v>228822.46</v>
      </c>
      <c r="P41" s="26">
        <v>244591.85</v>
      </c>
      <c r="Q41" s="34">
        <f t="shared" si="5"/>
        <v>127297.60999999999</v>
      </c>
      <c r="R41" s="34">
        <f t="shared" si="6"/>
        <v>128763.93000000001</v>
      </c>
      <c r="S41" s="26">
        <v>361487.33</v>
      </c>
      <c r="T41" s="26">
        <v>395516.57</v>
      </c>
      <c r="U41" s="34">
        <f t="shared" si="7"/>
        <v>132664.87000000002</v>
      </c>
      <c r="V41" s="34">
        <f t="shared" si="8"/>
        <v>150924.72</v>
      </c>
      <c r="W41" s="26">
        <v>496180.66</v>
      </c>
      <c r="X41" s="26">
        <v>599239.97</v>
      </c>
      <c r="Y41" s="34">
        <f t="shared" si="9"/>
        <v>134693.32999999996</v>
      </c>
      <c r="Z41" s="34">
        <f t="shared" si="10"/>
        <v>203723.39999999997</v>
      </c>
      <c r="AA41" s="26">
        <v>597722.09</v>
      </c>
      <c r="AB41" s="26">
        <v>754460.24</v>
      </c>
      <c r="AC41" s="34">
        <f t="shared" si="11"/>
        <v>101541.43</v>
      </c>
      <c r="AD41" s="34">
        <f t="shared" si="12"/>
        <v>155220.27000000002</v>
      </c>
      <c r="AE41" s="26">
        <v>597722.09</v>
      </c>
      <c r="AF41" s="26">
        <v>754460.24</v>
      </c>
      <c r="AG41" s="37">
        <f t="shared" si="13"/>
        <v>26.22257945996275</v>
      </c>
      <c r="AH41" s="38">
        <f t="shared" si="14"/>
        <v>35.47096839096281</v>
      </c>
      <c r="AI41" s="38">
        <f t="shared" si="15"/>
        <v>35.554205466541</v>
      </c>
      <c r="AJ41" s="39">
        <f t="shared" si="17"/>
        <v>2122000</v>
      </c>
    </row>
    <row r="42" spans="2:36" ht="13.5">
      <c r="B42" s="27" t="s">
        <v>62</v>
      </c>
      <c r="F42" s="25" t="s">
        <v>63</v>
      </c>
      <c r="G42" s="26">
        <v>81995.44</v>
      </c>
      <c r="H42" s="26">
        <v>62000</v>
      </c>
      <c r="I42" s="26">
        <v>0</v>
      </c>
      <c r="J42" s="26">
        <v>0</v>
      </c>
      <c r="K42" s="26">
        <v>0</v>
      </c>
      <c r="L42" s="26">
        <v>0</v>
      </c>
      <c r="M42" s="34">
        <f t="shared" si="3"/>
        <v>0</v>
      </c>
      <c r="N42" s="34">
        <f t="shared" si="4"/>
        <v>0</v>
      </c>
      <c r="O42" s="26">
        <v>0</v>
      </c>
      <c r="P42" s="26">
        <v>0</v>
      </c>
      <c r="Q42" s="34">
        <f t="shared" si="5"/>
        <v>0</v>
      </c>
      <c r="R42" s="34">
        <f t="shared" si="6"/>
        <v>0</v>
      </c>
      <c r="S42" s="26">
        <v>0</v>
      </c>
      <c r="T42" s="26">
        <v>0</v>
      </c>
      <c r="U42" s="34">
        <f t="shared" si="7"/>
        <v>0</v>
      </c>
      <c r="V42" s="34">
        <f t="shared" si="8"/>
        <v>0</v>
      </c>
      <c r="W42" s="26">
        <v>45539.74</v>
      </c>
      <c r="X42" s="26">
        <v>49368.84</v>
      </c>
      <c r="Y42" s="34">
        <f t="shared" si="9"/>
        <v>45539.74</v>
      </c>
      <c r="Z42" s="34">
        <f t="shared" si="10"/>
        <v>49368.84</v>
      </c>
      <c r="AA42" s="26">
        <v>45539.74</v>
      </c>
      <c r="AB42" s="26">
        <v>49368.84</v>
      </c>
      <c r="AC42" s="34">
        <f t="shared" si="11"/>
        <v>0</v>
      </c>
      <c r="AD42" s="34">
        <f t="shared" si="12"/>
        <v>0</v>
      </c>
      <c r="AE42" s="26">
        <v>45539.74</v>
      </c>
      <c r="AF42" s="26">
        <v>49368.84</v>
      </c>
      <c r="AG42" s="37">
        <f t="shared" si="13"/>
        <v>8.408260565387502</v>
      </c>
      <c r="AH42" s="38">
        <f t="shared" si="14"/>
        <v>55.53935682276965</v>
      </c>
      <c r="AI42" s="38">
        <f t="shared" si="15"/>
        <v>79.62716129032258</v>
      </c>
      <c r="AJ42" s="39">
        <f t="shared" si="17"/>
        <v>62000</v>
      </c>
    </row>
    <row r="43" spans="2:36" ht="13.5">
      <c r="B43" s="27" t="s">
        <v>64</v>
      </c>
      <c r="F43" s="25" t="s">
        <v>65</v>
      </c>
      <c r="G43" s="26">
        <v>509704.75</v>
      </c>
      <c r="H43" s="26">
        <v>262000</v>
      </c>
      <c r="I43" s="26">
        <v>0</v>
      </c>
      <c r="J43" s="26">
        <v>0</v>
      </c>
      <c r="K43" s="26">
        <v>3558.23</v>
      </c>
      <c r="L43" s="26">
        <v>2708.43</v>
      </c>
      <c r="M43" s="34">
        <f t="shared" si="3"/>
        <v>3558.23</v>
      </c>
      <c r="N43" s="34">
        <f t="shared" si="4"/>
        <v>2708.43</v>
      </c>
      <c r="O43" s="26">
        <v>11597.35</v>
      </c>
      <c r="P43" s="26">
        <v>6705.54</v>
      </c>
      <c r="Q43" s="34">
        <f t="shared" si="5"/>
        <v>8039.120000000001</v>
      </c>
      <c r="R43" s="34">
        <f t="shared" si="6"/>
        <v>3997.11</v>
      </c>
      <c r="S43" s="26">
        <v>23396.48</v>
      </c>
      <c r="T43" s="26">
        <v>29426.25</v>
      </c>
      <c r="U43" s="34">
        <f t="shared" si="7"/>
        <v>11799.13</v>
      </c>
      <c r="V43" s="34">
        <f t="shared" si="8"/>
        <v>22720.71</v>
      </c>
      <c r="W43" s="26">
        <v>45049.68</v>
      </c>
      <c r="X43" s="26">
        <v>41582.59</v>
      </c>
      <c r="Y43" s="34">
        <f t="shared" si="9"/>
        <v>21653.2</v>
      </c>
      <c r="Z43" s="34">
        <f t="shared" si="10"/>
        <v>12156.339999999997</v>
      </c>
      <c r="AA43" s="26">
        <v>50958.27</v>
      </c>
      <c r="AB43" s="26">
        <v>50161.75</v>
      </c>
      <c r="AC43" s="34">
        <f t="shared" si="11"/>
        <v>5908.5899999999965</v>
      </c>
      <c r="AD43" s="34">
        <f t="shared" si="12"/>
        <v>8579.160000000003</v>
      </c>
      <c r="AE43" s="26">
        <v>50958.27</v>
      </c>
      <c r="AF43" s="26">
        <v>50161.75</v>
      </c>
      <c r="AG43" s="37">
        <f t="shared" si="13"/>
        <v>-1.5630828911577979</v>
      </c>
      <c r="AH43" s="38">
        <f t="shared" si="14"/>
        <v>9.997605476503798</v>
      </c>
      <c r="AI43" s="38">
        <f t="shared" si="15"/>
        <v>19.14570610687023</v>
      </c>
      <c r="AJ43" s="39">
        <f t="shared" si="17"/>
        <v>262000</v>
      </c>
    </row>
    <row r="44" spans="2:36" ht="13.5">
      <c r="B44" s="27" t="s">
        <v>66</v>
      </c>
      <c r="F44" s="25" t="s">
        <v>67</v>
      </c>
      <c r="G44" s="26">
        <v>194787.44</v>
      </c>
      <c r="H44" s="26">
        <v>183000</v>
      </c>
      <c r="I44" s="26">
        <v>0</v>
      </c>
      <c r="J44" s="26">
        <v>0</v>
      </c>
      <c r="K44" s="26">
        <v>0</v>
      </c>
      <c r="L44" s="26">
        <v>0</v>
      </c>
      <c r="M44" s="34">
        <f t="shared" si="3"/>
        <v>0</v>
      </c>
      <c r="N44" s="34">
        <f t="shared" si="4"/>
        <v>0</v>
      </c>
      <c r="O44" s="26">
        <v>4737.7</v>
      </c>
      <c r="P44" s="26">
        <v>16499.41</v>
      </c>
      <c r="Q44" s="34">
        <f t="shared" si="5"/>
        <v>4737.7</v>
      </c>
      <c r="R44" s="34">
        <f t="shared" si="6"/>
        <v>16499.41</v>
      </c>
      <c r="S44" s="26">
        <v>8296.58</v>
      </c>
      <c r="T44" s="26">
        <v>23906.27</v>
      </c>
      <c r="U44" s="34">
        <f t="shared" si="7"/>
        <v>3558.88</v>
      </c>
      <c r="V44" s="34">
        <f t="shared" si="8"/>
        <v>7406.860000000001</v>
      </c>
      <c r="W44" s="26">
        <v>34090.7</v>
      </c>
      <c r="X44" s="26">
        <v>31816.99</v>
      </c>
      <c r="Y44" s="34">
        <f t="shared" si="9"/>
        <v>25794.119999999995</v>
      </c>
      <c r="Z44" s="34">
        <f t="shared" si="10"/>
        <v>7910.720000000001</v>
      </c>
      <c r="AA44" s="26">
        <v>61159.95</v>
      </c>
      <c r="AB44" s="26">
        <v>46865.73</v>
      </c>
      <c r="AC44" s="34">
        <f t="shared" si="11"/>
        <v>27069.25</v>
      </c>
      <c r="AD44" s="34">
        <f t="shared" si="12"/>
        <v>15048.740000000002</v>
      </c>
      <c r="AE44" s="26">
        <v>61159.95</v>
      </c>
      <c r="AF44" s="26">
        <v>46865.73</v>
      </c>
      <c r="AG44" s="37">
        <f t="shared" si="13"/>
        <v>-23.371863449855656</v>
      </c>
      <c r="AH44" s="38">
        <f t="shared" si="14"/>
        <v>31.398302683170947</v>
      </c>
      <c r="AI44" s="38">
        <f t="shared" si="15"/>
        <v>25.60968852459017</v>
      </c>
      <c r="AJ44" s="39">
        <f t="shared" si="17"/>
        <v>183000</v>
      </c>
    </row>
    <row r="45" spans="2:36" ht="13.5">
      <c r="B45" s="27" t="s">
        <v>68</v>
      </c>
      <c r="F45" s="25" t="s">
        <v>69</v>
      </c>
      <c r="G45" s="26">
        <v>50556.73</v>
      </c>
      <c r="H45" s="26">
        <v>3000</v>
      </c>
      <c r="I45" s="26">
        <v>0</v>
      </c>
      <c r="J45" s="26">
        <v>0</v>
      </c>
      <c r="K45" s="26">
        <v>0</v>
      </c>
      <c r="L45" s="26">
        <v>0</v>
      </c>
      <c r="M45" s="34">
        <f t="shared" si="3"/>
        <v>0</v>
      </c>
      <c r="N45" s="34">
        <f t="shared" si="4"/>
        <v>0</v>
      </c>
      <c r="O45" s="26">
        <v>44146.54</v>
      </c>
      <c r="P45" s="26">
        <v>0</v>
      </c>
      <c r="Q45" s="34">
        <f t="shared" si="5"/>
        <v>44146.54</v>
      </c>
      <c r="R45" s="34">
        <f t="shared" si="6"/>
        <v>0</v>
      </c>
      <c r="S45" s="26">
        <v>45044.5</v>
      </c>
      <c r="T45" s="26">
        <v>0</v>
      </c>
      <c r="U45" s="34">
        <f t="shared" si="7"/>
        <v>897.9599999999991</v>
      </c>
      <c r="V45" s="34">
        <f t="shared" si="8"/>
        <v>0</v>
      </c>
      <c r="W45" s="26">
        <v>45044.5</v>
      </c>
      <c r="X45" s="26">
        <v>0</v>
      </c>
      <c r="Y45" s="34">
        <f t="shared" si="9"/>
        <v>0</v>
      </c>
      <c r="Z45" s="34">
        <f t="shared" si="10"/>
        <v>0</v>
      </c>
      <c r="AA45" s="26">
        <v>45044.5</v>
      </c>
      <c r="AB45" s="26">
        <v>0</v>
      </c>
      <c r="AC45" s="34">
        <f t="shared" si="11"/>
        <v>0</v>
      </c>
      <c r="AD45" s="34">
        <f t="shared" si="12"/>
        <v>0</v>
      </c>
      <c r="AE45" s="26">
        <v>45044.5</v>
      </c>
      <c r="AF45" s="26">
        <v>0</v>
      </c>
      <c r="AG45" s="37">
        <f t="shared" si="13"/>
        <v>0</v>
      </c>
      <c r="AH45" s="38">
        <f t="shared" si="14"/>
        <v>89.09694119853083</v>
      </c>
      <c r="AI45" s="38">
        <f t="shared" si="15"/>
        <v>0</v>
      </c>
      <c r="AJ45" s="39">
        <f t="shared" si="17"/>
        <v>3000</v>
      </c>
    </row>
    <row r="46" spans="2:36" ht="13.5">
      <c r="B46" s="27" t="s">
        <v>70</v>
      </c>
      <c r="F46" s="23" t="s">
        <v>71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f t="shared" si="3"/>
        <v>0</v>
      </c>
      <c r="N46" s="24">
        <f t="shared" si="4"/>
        <v>0</v>
      </c>
      <c r="O46" s="24">
        <v>0</v>
      </c>
      <c r="P46" s="24">
        <v>0</v>
      </c>
      <c r="Q46" s="24">
        <f t="shared" si="5"/>
        <v>0</v>
      </c>
      <c r="R46" s="24">
        <f t="shared" si="6"/>
        <v>0</v>
      </c>
      <c r="S46" s="24">
        <v>0</v>
      </c>
      <c r="T46" s="24">
        <v>0</v>
      </c>
      <c r="U46" s="24">
        <f t="shared" si="7"/>
        <v>0</v>
      </c>
      <c r="V46" s="24">
        <f t="shared" si="8"/>
        <v>0</v>
      </c>
      <c r="W46" s="24">
        <v>0</v>
      </c>
      <c r="X46" s="24">
        <v>0</v>
      </c>
      <c r="Y46" s="24">
        <f t="shared" si="9"/>
        <v>0</v>
      </c>
      <c r="Z46" s="24">
        <f t="shared" si="10"/>
        <v>0</v>
      </c>
      <c r="AA46" s="24">
        <v>0</v>
      </c>
      <c r="AB46" s="24">
        <v>0</v>
      </c>
      <c r="AC46" s="24">
        <f t="shared" si="11"/>
        <v>0</v>
      </c>
      <c r="AD46" s="24">
        <f t="shared" si="12"/>
        <v>0</v>
      </c>
      <c r="AE46" s="24">
        <v>0</v>
      </c>
      <c r="AF46" s="24">
        <v>0</v>
      </c>
      <c r="AG46" s="43">
        <f t="shared" si="13"/>
        <v>0</v>
      </c>
      <c r="AH46" s="44">
        <f t="shared" si="14"/>
        <v>0</v>
      </c>
      <c r="AI46" s="44">
        <f t="shared" si="15"/>
        <v>0</v>
      </c>
      <c r="AJ46" s="45">
        <f aca="true" t="shared" si="18" ref="AJ46:AJ51">H46-AF46</f>
        <v>0</v>
      </c>
    </row>
    <row r="47" spans="2:36" ht="13.5">
      <c r="B47" s="27" t="s">
        <v>72</v>
      </c>
      <c r="F47" s="25" t="s">
        <v>73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34">
        <f t="shared" si="3"/>
        <v>0</v>
      </c>
      <c r="N47" s="34">
        <f t="shared" si="4"/>
        <v>0</v>
      </c>
      <c r="O47" s="26">
        <v>0</v>
      </c>
      <c r="P47" s="26">
        <v>0</v>
      </c>
      <c r="Q47" s="34">
        <f t="shared" si="5"/>
        <v>0</v>
      </c>
      <c r="R47" s="34">
        <f t="shared" si="6"/>
        <v>0</v>
      </c>
      <c r="S47" s="26">
        <v>0</v>
      </c>
      <c r="T47" s="26">
        <v>0</v>
      </c>
      <c r="U47" s="34">
        <f t="shared" si="7"/>
        <v>0</v>
      </c>
      <c r="V47" s="34">
        <f t="shared" si="8"/>
        <v>0</v>
      </c>
      <c r="W47" s="26">
        <v>0</v>
      </c>
      <c r="X47" s="26">
        <v>0</v>
      </c>
      <c r="Y47" s="34">
        <f t="shared" si="9"/>
        <v>0</v>
      </c>
      <c r="Z47" s="34">
        <f t="shared" si="10"/>
        <v>0</v>
      </c>
      <c r="AA47" s="26">
        <v>0</v>
      </c>
      <c r="AB47" s="26">
        <v>0</v>
      </c>
      <c r="AC47" s="34">
        <f t="shared" si="11"/>
        <v>0</v>
      </c>
      <c r="AD47" s="34">
        <f t="shared" si="12"/>
        <v>0</v>
      </c>
      <c r="AE47" s="26">
        <v>0</v>
      </c>
      <c r="AF47" s="26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39">
        <f t="shared" si="18"/>
        <v>0</v>
      </c>
    </row>
    <row r="48" spans="2:36" ht="13.5">
      <c r="B48" s="27" t="s">
        <v>74</v>
      </c>
      <c r="F48" s="25" t="s">
        <v>75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34">
        <f t="shared" si="3"/>
        <v>0</v>
      </c>
      <c r="N48" s="34">
        <f t="shared" si="4"/>
        <v>0</v>
      </c>
      <c r="O48" s="26">
        <v>0</v>
      </c>
      <c r="P48" s="26">
        <v>0</v>
      </c>
      <c r="Q48" s="34">
        <f t="shared" si="5"/>
        <v>0</v>
      </c>
      <c r="R48" s="34">
        <f t="shared" si="6"/>
        <v>0</v>
      </c>
      <c r="S48" s="26">
        <v>0</v>
      </c>
      <c r="T48" s="26">
        <v>0</v>
      </c>
      <c r="U48" s="34">
        <f t="shared" si="7"/>
        <v>0</v>
      </c>
      <c r="V48" s="34">
        <f t="shared" si="8"/>
        <v>0</v>
      </c>
      <c r="W48" s="26">
        <v>0</v>
      </c>
      <c r="X48" s="26">
        <v>0</v>
      </c>
      <c r="Y48" s="34">
        <f t="shared" si="9"/>
        <v>0</v>
      </c>
      <c r="Z48" s="34">
        <f t="shared" si="10"/>
        <v>0</v>
      </c>
      <c r="AA48" s="26">
        <v>0</v>
      </c>
      <c r="AB48" s="26">
        <v>0</v>
      </c>
      <c r="AC48" s="34">
        <f t="shared" si="11"/>
        <v>0</v>
      </c>
      <c r="AD48" s="34">
        <f t="shared" si="12"/>
        <v>0</v>
      </c>
      <c r="AE48" s="26">
        <v>0</v>
      </c>
      <c r="AF48" s="26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39">
        <f t="shared" si="18"/>
        <v>0</v>
      </c>
    </row>
    <row r="49" spans="2:36" ht="13.5">
      <c r="B49" s="27" t="s">
        <v>76</v>
      </c>
      <c r="F49" s="25" t="s">
        <v>77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34">
        <f t="shared" si="3"/>
        <v>0</v>
      </c>
      <c r="N49" s="34">
        <f t="shared" si="4"/>
        <v>0</v>
      </c>
      <c r="O49" s="26">
        <v>0</v>
      </c>
      <c r="P49" s="26">
        <v>0</v>
      </c>
      <c r="Q49" s="34">
        <f t="shared" si="5"/>
        <v>0</v>
      </c>
      <c r="R49" s="34">
        <f t="shared" si="6"/>
        <v>0</v>
      </c>
      <c r="S49" s="26">
        <v>0</v>
      </c>
      <c r="T49" s="26">
        <v>0</v>
      </c>
      <c r="U49" s="34">
        <f t="shared" si="7"/>
        <v>0</v>
      </c>
      <c r="V49" s="34">
        <f t="shared" si="8"/>
        <v>0</v>
      </c>
      <c r="W49" s="26">
        <v>0</v>
      </c>
      <c r="X49" s="26">
        <v>0</v>
      </c>
      <c r="Y49" s="34">
        <f t="shared" si="9"/>
        <v>0</v>
      </c>
      <c r="Z49" s="34">
        <f t="shared" si="10"/>
        <v>0</v>
      </c>
      <c r="AA49" s="26">
        <v>0</v>
      </c>
      <c r="AB49" s="26">
        <v>0</v>
      </c>
      <c r="AC49" s="34">
        <f t="shared" si="11"/>
        <v>0</v>
      </c>
      <c r="AD49" s="34">
        <f t="shared" si="12"/>
        <v>0</v>
      </c>
      <c r="AE49" s="26">
        <v>0</v>
      </c>
      <c r="AF49" s="26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39">
        <f t="shared" si="18"/>
        <v>0</v>
      </c>
    </row>
    <row r="50" spans="2:36" ht="13.5">
      <c r="B50" s="27" t="s">
        <v>78</v>
      </c>
      <c r="F50" s="25" t="s">
        <v>79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34">
        <f t="shared" si="3"/>
        <v>0</v>
      </c>
      <c r="N50" s="34">
        <f t="shared" si="4"/>
        <v>0</v>
      </c>
      <c r="O50" s="26">
        <v>0</v>
      </c>
      <c r="P50" s="26">
        <v>0</v>
      </c>
      <c r="Q50" s="34">
        <f t="shared" si="5"/>
        <v>0</v>
      </c>
      <c r="R50" s="34">
        <f t="shared" si="6"/>
        <v>0</v>
      </c>
      <c r="S50" s="26">
        <v>0</v>
      </c>
      <c r="T50" s="26">
        <v>0</v>
      </c>
      <c r="U50" s="34">
        <f t="shared" si="7"/>
        <v>0</v>
      </c>
      <c r="V50" s="34">
        <f t="shared" si="8"/>
        <v>0</v>
      </c>
      <c r="W50" s="26">
        <v>0</v>
      </c>
      <c r="X50" s="26">
        <v>0</v>
      </c>
      <c r="Y50" s="34">
        <f t="shared" si="9"/>
        <v>0</v>
      </c>
      <c r="Z50" s="34">
        <f t="shared" si="10"/>
        <v>0</v>
      </c>
      <c r="AA50" s="26">
        <v>0</v>
      </c>
      <c r="AB50" s="26">
        <v>0</v>
      </c>
      <c r="AC50" s="34">
        <f t="shared" si="11"/>
        <v>0</v>
      </c>
      <c r="AD50" s="34">
        <f t="shared" si="12"/>
        <v>0</v>
      </c>
      <c r="AE50" s="26">
        <v>0</v>
      </c>
      <c r="AF50" s="26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39">
        <f t="shared" si="18"/>
        <v>0</v>
      </c>
    </row>
    <row r="51" spans="2:36" ht="13.5">
      <c r="B51" s="27" t="s">
        <v>80</v>
      </c>
      <c r="F51" s="25" t="s">
        <v>81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34">
        <f t="shared" si="3"/>
        <v>0</v>
      </c>
      <c r="N51" s="34">
        <f t="shared" si="4"/>
        <v>0</v>
      </c>
      <c r="O51" s="26">
        <v>0</v>
      </c>
      <c r="P51" s="26">
        <v>0</v>
      </c>
      <c r="Q51" s="34">
        <f t="shared" si="5"/>
        <v>0</v>
      </c>
      <c r="R51" s="34">
        <f t="shared" si="6"/>
        <v>0</v>
      </c>
      <c r="S51" s="26">
        <v>0</v>
      </c>
      <c r="T51" s="26">
        <v>0</v>
      </c>
      <c r="U51" s="34">
        <f t="shared" si="7"/>
        <v>0</v>
      </c>
      <c r="V51" s="34">
        <f t="shared" si="8"/>
        <v>0</v>
      </c>
      <c r="W51" s="26">
        <v>0</v>
      </c>
      <c r="X51" s="26">
        <v>0</v>
      </c>
      <c r="Y51" s="34">
        <f t="shared" si="9"/>
        <v>0</v>
      </c>
      <c r="Z51" s="34">
        <f t="shared" si="10"/>
        <v>0</v>
      </c>
      <c r="AA51" s="26">
        <v>0</v>
      </c>
      <c r="AB51" s="26">
        <v>0</v>
      </c>
      <c r="AC51" s="34">
        <f t="shared" si="11"/>
        <v>0</v>
      </c>
      <c r="AD51" s="34">
        <f t="shared" si="12"/>
        <v>0</v>
      </c>
      <c r="AE51" s="26">
        <v>0</v>
      </c>
      <c r="AF51" s="26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39">
        <f t="shared" si="18"/>
        <v>0</v>
      </c>
    </row>
    <row r="52" spans="2:36" ht="13.5">
      <c r="B52" s="27" t="s">
        <v>82</v>
      </c>
      <c r="F52" s="23" t="s">
        <v>83</v>
      </c>
      <c r="G52" s="24">
        <v>1133884.04</v>
      </c>
      <c r="H52" s="24">
        <v>2111000</v>
      </c>
      <c r="I52" s="24">
        <v>1050</v>
      </c>
      <c r="J52" s="24">
        <v>18586.34</v>
      </c>
      <c r="K52" s="24">
        <v>70550</v>
      </c>
      <c r="L52" s="24">
        <v>18586.34</v>
      </c>
      <c r="M52" s="24">
        <f t="shared" si="3"/>
        <v>69500</v>
      </c>
      <c r="N52" s="24">
        <f t="shared" si="4"/>
        <v>0</v>
      </c>
      <c r="O52" s="24">
        <v>140050</v>
      </c>
      <c r="P52" s="24">
        <v>18586.34</v>
      </c>
      <c r="Q52" s="24">
        <f t="shared" si="5"/>
        <v>69500</v>
      </c>
      <c r="R52" s="24">
        <f t="shared" si="6"/>
        <v>0</v>
      </c>
      <c r="S52" s="24">
        <v>431029.69</v>
      </c>
      <c r="T52" s="24">
        <v>770081.7</v>
      </c>
      <c r="U52" s="24">
        <f t="shared" si="7"/>
        <v>290979.69</v>
      </c>
      <c r="V52" s="24">
        <f t="shared" si="8"/>
        <v>751495.36</v>
      </c>
      <c r="W52" s="24">
        <v>607805.86</v>
      </c>
      <c r="X52" s="24">
        <v>926392.87</v>
      </c>
      <c r="Y52" s="24">
        <f t="shared" si="9"/>
        <v>176776.16999999998</v>
      </c>
      <c r="Z52" s="24">
        <f t="shared" si="10"/>
        <v>156311.17000000004</v>
      </c>
      <c r="AA52" s="24">
        <v>773712.22</v>
      </c>
      <c r="AB52" s="24">
        <v>2003219.14</v>
      </c>
      <c r="AC52" s="24">
        <f t="shared" si="11"/>
        <v>165906.36</v>
      </c>
      <c r="AD52" s="24">
        <f t="shared" si="12"/>
        <v>1076826.27</v>
      </c>
      <c r="AE52" s="24">
        <v>773712.22</v>
      </c>
      <c r="AF52" s="24">
        <v>2003219.14</v>
      </c>
      <c r="AG52" s="43">
        <f t="shared" si="13"/>
        <v>158.91010742986583</v>
      </c>
      <c r="AH52" s="44">
        <f t="shared" si="14"/>
        <v>68.23556842726175</v>
      </c>
      <c r="AI52" s="44">
        <f t="shared" si="15"/>
        <v>94.89432212221696</v>
      </c>
      <c r="AJ52" s="45">
        <f>H52</f>
        <v>2111000</v>
      </c>
    </row>
    <row r="53" spans="2:36" ht="13.5">
      <c r="B53" s="27" t="s">
        <v>84</v>
      </c>
      <c r="F53" s="25" t="s">
        <v>85</v>
      </c>
      <c r="G53" s="26">
        <v>668888.78</v>
      </c>
      <c r="H53" s="26">
        <v>1782000</v>
      </c>
      <c r="I53" s="26">
        <v>0</v>
      </c>
      <c r="J53" s="26">
        <v>17536.34</v>
      </c>
      <c r="K53" s="26">
        <v>69500</v>
      </c>
      <c r="L53" s="26">
        <v>17536.34</v>
      </c>
      <c r="M53" s="34">
        <f t="shared" si="3"/>
        <v>69500</v>
      </c>
      <c r="N53" s="34">
        <f t="shared" si="4"/>
        <v>0</v>
      </c>
      <c r="O53" s="26">
        <v>139000</v>
      </c>
      <c r="P53" s="26">
        <v>17536.34</v>
      </c>
      <c r="Q53" s="34">
        <f t="shared" si="5"/>
        <v>69500</v>
      </c>
      <c r="R53" s="34">
        <f t="shared" si="6"/>
        <v>0</v>
      </c>
      <c r="S53" s="26">
        <v>429979.69</v>
      </c>
      <c r="T53" s="26">
        <v>582031.7</v>
      </c>
      <c r="U53" s="34">
        <f t="shared" si="7"/>
        <v>290979.69</v>
      </c>
      <c r="V53" s="34">
        <f t="shared" si="8"/>
        <v>564495.36</v>
      </c>
      <c r="W53" s="26">
        <v>503668.67</v>
      </c>
      <c r="X53" s="26">
        <v>704931.7</v>
      </c>
      <c r="Y53" s="34">
        <f t="shared" si="9"/>
        <v>73688.97999999998</v>
      </c>
      <c r="Z53" s="34">
        <f t="shared" si="10"/>
        <v>122900</v>
      </c>
      <c r="AA53" s="26">
        <v>573168.67</v>
      </c>
      <c r="AB53" s="26">
        <v>1696221.9</v>
      </c>
      <c r="AC53" s="34">
        <f t="shared" si="11"/>
        <v>69500.00000000006</v>
      </c>
      <c r="AD53" s="34">
        <f t="shared" si="12"/>
        <v>991290.2</v>
      </c>
      <c r="AE53" s="26">
        <v>573168.67</v>
      </c>
      <c r="AF53" s="26">
        <v>1696221.9</v>
      </c>
      <c r="AG53" s="37">
        <f t="shared" si="13"/>
        <v>195.9376513025389</v>
      </c>
      <c r="AH53" s="38">
        <f t="shared" si="14"/>
        <v>85.6896822219084</v>
      </c>
      <c r="AI53" s="38">
        <f t="shared" si="15"/>
        <v>95.18641414141413</v>
      </c>
      <c r="AJ53" s="39">
        <f aca="true" t="shared" si="19" ref="AJ53:AJ59">H53</f>
        <v>1782000</v>
      </c>
    </row>
    <row r="54" spans="2:36" ht="13.5">
      <c r="B54" s="27" t="s">
        <v>86</v>
      </c>
      <c r="F54" s="25" t="s">
        <v>87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34">
        <f t="shared" si="3"/>
        <v>0</v>
      </c>
      <c r="N54" s="34">
        <f t="shared" si="4"/>
        <v>0</v>
      </c>
      <c r="O54" s="26">
        <v>0</v>
      </c>
      <c r="P54" s="26">
        <v>0</v>
      </c>
      <c r="Q54" s="34">
        <f t="shared" si="5"/>
        <v>0</v>
      </c>
      <c r="R54" s="34">
        <f t="shared" si="6"/>
        <v>0</v>
      </c>
      <c r="S54" s="26">
        <v>0</v>
      </c>
      <c r="T54" s="26">
        <v>0</v>
      </c>
      <c r="U54" s="34">
        <f t="shared" si="7"/>
        <v>0</v>
      </c>
      <c r="V54" s="34">
        <f t="shared" si="8"/>
        <v>0</v>
      </c>
      <c r="W54" s="26">
        <v>0</v>
      </c>
      <c r="X54" s="26">
        <v>0</v>
      </c>
      <c r="Y54" s="34">
        <f t="shared" si="9"/>
        <v>0</v>
      </c>
      <c r="Z54" s="34">
        <f t="shared" si="10"/>
        <v>0</v>
      </c>
      <c r="AA54" s="26">
        <v>0</v>
      </c>
      <c r="AB54" s="26">
        <v>0</v>
      </c>
      <c r="AC54" s="34">
        <f t="shared" si="11"/>
        <v>0</v>
      </c>
      <c r="AD54" s="34">
        <f t="shared" si="12"/>
        <v>0</v>
      </c>
      <c r="AE54" s="26">
        <v>0</v>
      </c>
      <c r="AF54" s="26">
        <v>0</v>
      </c>
      <c r="AG54" s="37">
        <f t="shared" si="13"/>
        <v>0</v>
      </c>
      <c r="AH54" s="38">
        <f t="shared" si="14"/>
        <v>0</v>
      </c>
      <c r="AI54" s="38">
        <f t="shared" si="15"/>
        <v>0</v>
      </c>
      <c r="AJ54" s="39">
        <f t="shared" si="19"/>
        <v>0</v>
      </c>
    </row>
    <row r="55" spans="2:36" ht="13.5">
      <c r="B55" s="27" t="s">
        <v>88</v>
      </c>
      <c r="F55" s="25" t="s">
        <v>89</v>
      </c>
      <c r="G55" s="26">
        <v>464995.26</v>
      </c>
      <c r="H55" s="26">
        <v>329000</v>
      </c>
      <c r="I55" s="26">
        <v>1050</v>
      </c>
      <c r="J55" s="26">
        <v>1050</v>
      </c>
      <c r="K55" s="26">
        <v>1050</v>
      </c>
      <c r="L55" s="26">
        <v>1050</v>
      </c>
      <c r="M55" s="34">
        <f t="shared" si="3"/>
        <v>0</v>
      </c>
      <c r="N55" s="34">
        <f t="shared" si="4"/>
        <v>0</v>
      </c>
      <c r="O55" s="26">
        <v>1050</v>
      </c>
      <c r="P55" s="26">
        <v>1050</v>
      </c>
      <c r="Q55" s="34">
        <f t="shared" si="5"/>
        <v>0</v>
      </c>
      <c r="R55" s="34">
        <f t="shared" si="6"/>
        <v>0</v>
      </c>
      <c r="S55" s="26">
        <v>1050</v>
      </c>
      <c r="T55" s="26">
        <v>188050</v>
      </c>
      <c r="U55" s="34">
        <f t="shared" si="7"/>
        <v>0</v>
      </c>
      <c r="V55" s="34">
        <f t="shared" si="8"/>
        <v>187000</v>
      </c>
      <c r="W55" s="26">
        <v>104137.19</v>
      </c>
      <c r="X55" s="26">
        <v>221461.17</v>
      </c>
      <c r="Y55" s="34">
        <f t="shared" si="9"/>
        <v>103087.19</v>
      </c>
      <c r="Z55" s="34">
        <f t="shared" si="10"/>
        <v>33411.17000000001</v>
      </c>
      <c r="AA55" s="26">
        <v>200543.55</v>
      </c>
      <c r="AB55" s="26">
        <v>306997.24</v>
      </c>
      <c r="AC55" s="34">
        <f t="shared" si="11"/>
        <v>96406.35999999999</v>
      </c>
      <c r="AD55" s="34">
        <f t="shared" si="12"/>
        <v>85536.06999999998</v>
      </c>
      <c r="AE55" s="26">
        <v>200543.55</v>
      </c>
      <c r="AF55" s="26">
        <v>306997.24</v>
      </c>
      <c r="AG55" s="37">
        <f t="shared" si="13"/>
        <v>53.08257981869774</v>
      </c>
      <c r="AH55" s="38">
        <f t="shared" si="14"/>
        <v>43.128084789509465</v>
      </c>
      <c r="AI55" s="38">
        <f t="shared" si="15"/>
        <v>93.31223100303951</v>
      </c>
      <c r="AJ55" s="39">
        <f t="shared" si="19"/>
        <v>329000</v>
      </c>
    </row>
    <row r="56" spans="2:36" ht="13.5">
      <c r="B56" s="27" t="s">
        <v>90</v>
      </c>
      <c r="F56" s="25" t="s">
        <v>91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34">
        <f aca="true" t="shared" si="20" ref="M56:M76">K56-I56</f>
        <v>0</v>
      </c>
      <c r="N56" s="34">
        <f aca="true" t="shared" si="21" ref="N56:N76">L56-J56</f>
        <v>0</v>
      </c>
      <c r="O56" s="26">
        <v>0</v>
      </c>
      <c r="P56" s="26">
        <v>0</v>
      </c>
      <c r="Q56" s="34">
        <f aca="true" t="shared" si="22" ref="Q56:Q76">O56-K56</f>
        <v>0</v>
      </c>
      <c r="R56" s="34">
        <f aca="true" t="shared" si="23" ref="R56:R76">P56-L56</f>
        <v>0</v>
      </c>
      <c r="S56" s="26">
        <v>0</v>
      </c>
      <c r="T56" s="26">
        <v>0</v>
      </c>
      <c r="U56" s="34">
        <f aca="true" t="shared" si="24" ref="U56:U76">S56-O56</f>
        <v>0</v>
      </c>
      <c r="V56" s="34">
        <f aca="true" t="shared" si="25" ref="V56:V76">T56-P56</f>
        <v>0</v>
      </c>
      <c r="W56" s="26">
        <v>0</v>
      </c>
      <c r="X56" s="26">
        <v>0</v>
      </c>
      <c r="Y56" s="34">
        <f aca="true" t="shared" si="26" ref="Y56:Y76">W56-S56</f>
        <v>0</v>
      </c>
      <c r="Z56" s="34">
        <f aca="true" t="shared" si="27" ref="Z56:Z76">X56-T56</f>
        <v>0</v>
      </c>
      <c r="AA56" s="26">
        <v>0</v>
      </c>
      <c r="AB56" s="26">
        <v>0</v>
      </c>
      <c r="AC56" s="34">
        <f aca="true" t="shared" si="28" ref="AC56:AC76">AA56-W56</f>
        <v>0</v>
      </c>
      <c r="AD56" s="34">
        <f aca="true" t="shared" si="29" ref="AD56:AD76">AB56-X56</f>
        <v>0</v>
      </c>
      <c r="AE56" s="26">
        <v>0</v>
      </c>
      <c r="AF56" s="26">
        <v>0</v>
      </c>
      <c r="AG56" s="37">
        <f aca="true" t="shared" si="30" ref="AG56:AG76">IF(AF56=0,0,IF(AE56=0,0,(AF56-AE56)/AE56*100))</f>
        <v>0</v>
      </c>
      <c r="AH56" s="38">
        <f aca="true" t="shared" si="31" ref="AH56:AH76">IF(AE56=0,0,IF(G56=0,0,AE56/G56*100))</f>
        <v>0</v>
      </c>
      <c r="AI56" s="38">
        <f aca="true" t="shared" si="32" ref="AI56:AI76">IF(AF56=0,0,IF(H56=0,0,AF56/H56*100))</f>
        <v>0</v>
      </c>
      <c r="AJ56" s="39">
        <f t="shared" si="19"/>
        <v>0</v>
      </c>
    </row>
    <row r="57" spans="2:36" ht="13.5">
      <c r="B57" s="27" t="s">
        <v>92</v>
      </c>
      <c r="F57" s="25" t="s">
        <v>93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34">
        <f t="shared" si="20"/>
        <v>0</v>
      </c>
      <c r="N57" s="34">
        <f t="shared" si="21"/>
        <v>0</v>
      </c>
      <c r="O57" s="26">
        <v>0</v>
      </c>
      <c r="P57" s="26">
        <v>0</v>
      </c>
      <c r="Q57" s="34">
        <f t="shared" si="22"/>
        <v>0</v>
      </c>
      <c r="R57" s="34">
        <f t="shared" si="23"/>
        <v>0</v>
      </c>
      <c r="S57" s="26">
        <v>0</v>
      </c>
      <c r="T57" s="26">
        <v>0</v>
      </c>
      <c r="U57" s="34">
        <f t="shared" si="24"/>
        <v>0</v>
      </c>
      <c r="V57" s="34">
        <f t="shared" si="25"/>
        <v>0</v>
      </c>
      <c r="W57" s="26">
        <v>0</v>
      </c>
      <c r="X57" s="26">
        <v>0</v>
      </c>
      <c r="Y57" s="34">
        <f t="shared" si="26"/>
        <v>0</v>
      </c>
      <c r="Z57" s="34">
        <f t="shared" si="27"/>
        <v>0</v>
      </c>
      <c r="AA57" s="26">
        <v>0</v>
      </c>
      <c r="AB57" s="26">
        <v>0</v>
      </c>
      <c r="AC57" s="34">
        <f t="shared" si="28"/>
        <v>0</v>
      </c>
      <c r="AD57" s="34">
        <f t="shared" si="29"/>
        <v>0</v>
      </c>
      <c r="AE57" s="26">
        <v>0</v>
      </c>
      <c r="AF57" s="26">
        <v>0</v>
      </c>
      <c r="AG57" s="37">
        <f t="shared" si="30"/>
        <v>0</v>
      </c>
      <c r="AH57" s="38">
        <f t="shared" si="31"/>
        <v>0</v>
      </c>
      <c r="AI57" s="38">
        <f t="shared" si="32"/>
        <v>0</v>
      </c>
      <c r="AJ57" s="39">
        <f t="shared" si="19"/>
        <v>0</v>
      </c>
    </row>
    <row r="58" spans="2:36" ht="13.5">
      <c r="B58" s="27" t="s">
        <v>94</v>
      </c>
      <c r="F58" s="25" t="s">
        <v>95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34">
        <f t="shared" si="20"/>
        <v>0</v>
      </c>
      <c r="N58" s="34">
        <f t="shared" si="21"/>
        <v>0</v>
      </c>
      <c r="O58" s="26">
        <v>0</v>
      </c>
      <c r="P58" s="26">
        <v>0</v>
      </c>
      <c r="Q58" s="34">
        <f t="shared" si="22"/>
        <v>0</v>
      </c>
      <c r="R58" s="34">
        <f t="shared" si="23"/>
        <v>0</v>
      </c>
      <c r="S58" s="26">
        <v>0</v>
      </c>
      <c r="T58" s="26">
        <v>0</v>
      </c>
      <c r="U58" s="34">
        <f t="shared" si="24"/>
        <v>0</v>
      </c>
      <c r="V58" s="34">
        <f t="shared" si="25"/>
        <v>0</v>
      </c>
      <c r="W58" s="26">
        <v>0</v>
      </c>
      <c r="X58" s="26">
        <v>0</v>
      </c>
      <c r="Y58" s="34">
        <f t="shared" si="26"/>
        <v>0</v>
      </c>
      <c r="Z58" s="34">
        <f t="shared" si="27"/>
        <v>0</v>
      </c>
      <c r="AA58" s="26">
        <v>0</v>
      </c>
      <c r="AB58" s="26">
        <v>0</v>
      </c>
      <c r="AC58" s="34">
        <f t="shared" si="28"/>
        <v>0</v>
      </c>
      <c r="AD58" s="34">
        <f t="shared" si="29"/>
        <v>0</v>
      </c>
      <c r="AE58" s="26">
        <v>0</v>
      </c>
      <c r="AF58" s="26">
        <v>0</v>
      </c>
      <c r="AG58" s="37">
        <f t="shared" si="30"/>
        <v>0</v>
      </c>
      <c r="AH58" s="38">
        <f t="shared" si="31"/>
        <v>0</v>
      </c>
      <c r="AI58" s="38">
        <f t="shared" si="32"/>
        <v>0</v>
      </c>
      <c r="AJ58" s="39">
        <f t="shared" si="19"/>
        <v>0</v>
      </c>
    </row>
    <row r="59" spans="2:36" ht="14.25" thickBot="1">
      <c r="B59" s="27" t="s">
        <v>96</v>
      </c>
      <c r="F59" s="25" t="s">
        <v>97</v>
      </c>
      <c r="G59" s="26">
        <v>0</v>
      </c>
      <c r="H59" s="26">
        <v>0</v>
      </c>
      <c r="I59" s="28">
        <v>0</v>
      </c>
      <c r="J59" s="26">
        <v>0</v>
      </c>
      <c r="K59" s="29">
        <v>0</v>
      </c>
      <c r="L59" s="29">
        <v>0</v>
      </c>
      <c r="M59" s="34">
        <f t="shared" si="20"/>
        <v>0</v>
      </c>
      <c r="N59" s="34">
        <f t="shared" si="21"/>
        <v>0</v>
      </c>
      <c r="O59" s="29">
        <v>0</v>
      </c>
      <c r="P59" s="29">
        <v>0</v>
      </c>
      <c r="Q59" s="34">
        <f t="shared" si="22"/>
        <v>0</v>
      </c>
      <c r="R59" s="34">
        <f t="shared" si="23"/>
        <v>0</v>
      </c>
      <c r="S59" s="29">
        <v>0</v>
      </c>
      <c r="T59" s="29">
        <v>0</v>
      </c>
      <c r="U59" s="34">
        <f t="shared" si="24"/>
        <v>0</v>
      </c>
      <c r="V59" s="34">
        <f t="shared" si="25"/>
        <v>0</v>
      </c>
      <c r="W59" s="29">
        <v>0</v>
      </c>
      <c r="X59" s="29">
        <v>0</v>
      </c>
      <c r="Y59" s="34">
        <f t="shared" si="26"/>
        <v>0</v>
      </c>
      <c r="Z59" s="34">
        <f t="shared" si="27"/>
        <v>0</v>
      </c>
      <c r="AA59" s="29">
        <v>0</v>
      </c>
      <c r="AB59" s="29">
        <v>0</v>
      </c>
      <c r="AC59" s="34">
        <f t="shared" si="28"/>
        <v>0</v>
      </c>
      <c r="AD59" s="34">
        <f t="shared" si="29"/>
        <v>0</v>
      </c>
      <c r="AE59" s="28">
        <v>0</v>
      </c>
      <c r="AF59" s="26">
        <v>0</v>
      </c>
      <c r="AG59" s="37">
        <f t="shared" si="30"/>
        <v>0</v>
      </c>
      <c r="AH59" s="38">
        <f t="shared" si="31"/>
        <v>0</v>
      </c>
      <c r="AI59" s="38">
        <f t="shared" si="32"/>
        <v>0</v>
      </c>
      <c r="AJ59" s="39">
        <f t="shared" si="19"/>
        <v>0</v>
      </c>
    </row>
    <row r="60" spans="2:36" ht="13.5">
      <c r="B60" s="27" t="s">
        <v>98</v>
      </c>
      <c r="F60" s="23" t="s">
        <v>99</v>
      </c>
      <c r="G60" s="24">
        <v>16258847.17</v>
      </c>
      <c r="H60" s="24">
        <v>18502000</v>
      </c>
      <c r="I60" s="24">
        <v>0</v>
      </c>
      <c r="J60" s="24">
        <v>0</v>
      </c>
      <c r="K60" s="24">
        <v>1328501.58</v>
      </c>
      <c r="L60" s="24">
        <v>1887841.7</v>
      </c>
      <c r="M60" s="24">
        <f t="shared" si="20"/>
        <v>1328501.58</v>
      </c>
      <c r="N60" s="24">
        <f t="shared" si="21"/>
        <v>1887841.7</v>
      </c>
      <c r="O60" s="24">
        <v>1459675.2</v>
      </c>
      <c r="P60" s="24">
        <v>2418936.05</v>
      </c>
      <c r="Q60" s="24">
        <f t="shared" si="22"/>
        <v>131173.61999999988</v>
      </c>
      <c r="R60" s="24">
        <f t="shared" si="23"/>
        <v>531094.3499999999</v>
      </c>
      <c r="S60" s="24">
        <v>4397929.37</v>
      </c>
      <c r="T60" s="24">
        <v>4627332.51</v>
      </c>
      <c r="U60" s="24">
        <f t="shared" si="24"/>
        <v>2938254.17</v>
      </c>
      <c r="V60" s="24">
        <f t="shared" si="25"/>
        <v>2208396.46</v>
      </c>
      <c r="W60" s="24">
        <v>4644800.07</v>
      </c>
      <c r="X60" s="24">
        <v>4905535.68</v>
      </c>
      <c r="Y60" s="24">
        <f t="shared" si="26"/>
        <v>246870.7000000002</v>
      </c>
      <c r="Z60" s="24">
        <f t="shared" si="27"/>
        <v>278203.1699999999</v>
      </c>
      <c r="AA60" s="24">
        <v>4722291.64</v>
      </c>
      <c r="AB60" s="24">
        <v>5594832.51</v>
      </c>
      <c r="AC60" s="24">
        <f t="shared" si="28"/>
        <v>77491.56999999937</v>
      </c>
      <c r="AD60" s="24">
        <f t="shared" si="29"/>
        <v>689296.8300000001</v>
      </c>
      <c r="AE60" s="24">
        <v>4722291.64</v>
      </c>
      <c r="AF60" s="24">
        <v>5594832.51</v>
      </c>
      <c r="AG60" s="43">
        <f t="shared" si="30"/>
        <v>18.47706445339323</v>
      </c>
      <c r="AH60" s="44">
        <f t="shared" si="31"/>
        <v>29.04444325372178</v>
      </c>
      <c r="AI60" s="44">
        <f t="shared" si="32"/>
        <v>30.23906880337261</v>
      </c>
      <c r="AJ60" s="45">
        <f>H60</f>
        <v>18502000</v>
      </c>
    </row>
    <row r="61" spans="2:36" ht="13.5">
      <c r="B61" s="27" t="s">
        <v>100</v>
      </c>
      <c r="F61" s="25" t="s">
        <v>101</v>
      </c>
      <c r="G61" s="30">
        <v>1389832.15</v>
      </c>
      <c r="H61" s="30">
        <v>4950000</v>
      </c>
      <c r="I61" s="30">
        <v>0</v>
      </c>
      <c r="J61" s="30">
        <v>0</v>
      </c>
      <c r="K61" s="30">
        <v>0</v>
      </c>
      <c r="L61" s="30">
        <v>0</v>
      </c>
      <c r="M61" s="34">
        <f t="shared" si="20"/>
        <v>0</v>
      </c>
      <c r="N61" s="34">
        <f t="shared" si="21"/>
        <v>0</v>
      </c>
      <c r="O61" s="30">
        <v>0</v>
      </c>
      <c r="P61" s="30">
        <v>8327.93</v>
      </c>
      <c r="Q61" s="34">
        <f t="shared" si="22"/>
        <v>0</v>
      </c>
      <c r="R61" s="34">
        <f t="shared" si="23"/>
        <v>8327.93</v>
      </c>
      <c r="S61" s="30">
        <v>265916.6</v>
      </c>
      <c r="T61" s="30">
        <v>147040.47</v>
      </c>
      <c r="U61" s="34">
        <f t="shared" si="24"/>
        <v>265916.6</v>
      </c>
      <c r="V61" s="34">
        <f t="shared" si="25"/>
        <v>138712.54</v>
      </c>
      <c r="W61" s="30">
        <v>306154.6</v>
      </c>
      <c r="X61" s="30">
        <v>229746.67</v>
      </c>
      <c r="Y61" s="34">
        <f t="shared" si="26"/>
        <v>40238</v>
      </c>
      <c r="Z61" s="34">
        <f t="shared" si="27"/>
        <v>82706.20000000001</v>
      </c>
      <c r="AA61" s="30">
        <v>307849.59</v>
      </c>
      <c r="AB61" s="30">
        <v>252246.67</v>
      </c>
      <c r="AC61" s="34">
        <f t="shared" si="28"/>
        <v>1694.990000000049</v>
      </c>
      <c r="AD61" s="34">
        <f t="shared" si="29"/>
        <v>22500</v>
      </c>
      <c r="AE61" s="30">
        <v>307849.59</v>
      </c>
      <c r="AF61" s="30">
        <v>252246.67</v>
      </c>
      <c r="AG61" s="37">
        <f t="shared" si="30"/>
        <v>-18.061716437562904</v>
      </c>
      <c r="AH61" s="38">
        <f t="shared" si="31"/>
        <v>22.150127265367985</v>
      </c>
      <c r="AI61" s="38">
        <f t="shared" si="32"/>
        <v>5.095892323232324</v>
      </c>
      <c r="AJ61" s="39">
        <f>H61</f>
        <v>4950000</v>
      </c>
    </row>
    <row r="62" spans="2:36" ht="13.5">
      <c r="B62" s="27" t="s">
        <v>102</v>
      </c>
      <c r="F62" s="25" t="s">
        <v>103</v>
      </c>
      <c r="G62" s="30">
        <v>0</v>
      </c>
      <c r="H62" s="30">
        <v>150000</v>
      </c>
      <c r="I62" s="30">
        <v>0</v>
      </c>
      <c r="J62" s="30">
        <v>0</v>
      </c>
      <c r="K62" s="30">
        <v>0</v>
      </c>
      <c r="L62" s="30">
        <v>0</v>
      </c>
      <c r="M62" s="34">
        <f t="shared" si="20"/>
        <v>0</v>
      </c>
      <c r="N62" s="34">
        <f t="shared" si="21"/>
        <v>0</v>
      </c>
      <c r="O62" s="30">
        <v>0</v>
      </c>
      <c r="P62" s="30">
        <v>0</v>
      </c>
      <c r="Q62" s="34">
        <f t="shared" si="22"/>
        <v>0</v>
      </c>
      <c r="R62" s="34">
        <f t="shared" si="23"/>
        <v>0</v>
      </c>
      <c r="S62" s="30">
        <v>0</v>
      </c>
      <c r="T62" s="30">
        <v>0</v>
      </c>
      <c r="U62" s="34">
        <f t="shared" si="24"/>
        <v>0</v>
      </c>
      <c r="V62" s="34">
        <f t="shared" si="25"/>
        <v>0</v>
      </c>
      <c r="W62" s="30">
        <v>0</v>
      </c>
      <c r="X62" s="30">
        <v>0</v>
      </c>
      <c r="Y62" s="34">
        <f t="shared" si="26"/>
        <v>0</v>
      </c>
      <c r="Z62" s="34">
        <f t="shared" si="27"/>
        <v>0</v>
      </c>
      <c r="AA62" s="30">
        <v>0</v>
      </c>
      <c r="AB62" s="30">
        <v>0</v>
      </c>
      <c r="AC62" s="34">
        <f t="shared" si="28"/>
        <v>0</v>
      </c>
      <c r="AD62" s="34">
        <f t="shared" si="29"/>
        <v>0</v>
      </c>
      <c r="AE62" s="30">
        <v>0</v>
      </c>
      <c r="AF62" s="30">
        <v>0</v>
      </c>
      <c r="AG62" s="37">
        <f t="shared" si="30"/>
        <v>0</v>
      </c>
      <c r="AH62" s="38">
        <f t="shared" si="31"/>
        <v>0</v>
      </c>
      <c r="AI62" s="38">
        <f t="shared" si="32"/>
        <v>0</v>
      </c>
      <c r="AJ62" s="39">
        <f aca="true" t="shared" si="33" ref="AJ62:AJ69">H62</f>
        <v>150000</v>
      </c>
    </row>
    <row r="63" spans="2:36" ht="13.5">
      <c r="B63" s="27" t="s">
        <v>104</v>
      </c>
      <c r="F63" s="25" t="s">
        <v>105</v>
      </c>
      <c r="G63" s="30">
        <v>98180.96</v>
      </c>
      <c r="H63" s="30">
        <v>150000</v>
      </c>
      <c r="I63" s="30">
        <v>0</v>
      </c>
      <c r="J63" s="30">
        <v>0</v>
      </c>
      <c r="K63" s="30">
        <v>0</v>
      </c>
      <c r="L63" s="30">
        <v>0</v>
      </c>
      <c r="M63" s="34">
        <f t="shared" si="20"/>
        <v>0</v>
      </c>
      <c r="N63" s="34">
        <f t="shared" si="21"/>
        <v>0</v>
      </c>
      <c r="O63" s="30">
        <v>0</v>
      </c>
      <c r="P63" s="30">
        <v>870.26</v>
      </c>
      <c r="Q63" s="34">
        <f t="shared" si="22"/>
        <v>0</v>
      </c>
      <c r="R63" s="34">
        <f t="shared" si="23"/>
        <v>870.26</v>
      </c>
      <c r="S63" s="30">
        <v>0</v>
      </c>
      <c r="T63" s="30">
        <v>1814.26</v>
      </c>
      <c r="U63" s="34">
        <f t="shared" si="24"/>
        <v>0</v>
      </c>
      <c r="V63" s="34">
        <f t="shared" si="25"/>
        <v>944</v>
      </c>
      <c r="W63" s="30">
        <v>66051.68</v>
      </c>
      <c r="X63" s="30">
        <v>3117.87</v>
      </c>
      <c r="Y63" s="34">
        <f t="shared" si="26"/>
        <v>66051.68</v>
      </c>
      <c r="Z63" s="34">
        <f t="shared" si="27"/>
        <v>1303.61</v>
      </c>
      <c r="AA63" s="30">
        <v>81050.66</v>
      </c>
      <c r="AB63" s="30">
        <v>5998.84</v>
      </c>
      <c r="AC63" s="34">
        <f t="shared" si="28"/>
        <v>14998.98000000001</v>
      </c>
      <c r="AD63" s="34">
        <f t="shared" si="29"/>
        <v>2880.9700000000003</v>
      </c>
      <c r="AE63" s="30">
        <v>81050.66</v>
      </c>
      <c r="AF63" s="30">
        <v>5998.84</v>
      </c>
      <c r="AG63" s="37">
        <f t="shared" si="30"/>
        <v>-92.59865373088881</v>
      </c>
      <c r="AH63" s="38">
        <f t="shared" si="31"/>
        <v>82.55231971657233</v>
      </c>
      <c r="AI63" s="38">
        <f t="shared" si="32"/>
        <v>3.9992266666666665</v>
      </c>
      <c r="AJ63" s="39">
        <f t="shared" si="33"/>
        <v>150000</v>
      </c>
    </row>
    <row r="64" spans="2:36" ht="13.5">
      <c r="B64" s="27" t="s">
        <v>106</v>
      </c>
      <c r="F64" s="25" t="s">
        <v>107</v>
      </c>
      <c r="G64" s="30">
        <v>100000</v>
      </c>
      <c r="H64" s="30">
        <v>100000</v>
      </c>
      <c r="I64" s="30">
        <v>0</v>
      </c>
      <c r="J64" s="30">
        <v>0</v>
      </c>
      <c r="K64" s="30">
        <v>0</v>
      </c>
      <c r="L64" s="30">
        <v>0</v>
      </c>
      <c r="M64" s="34">
        <f t="shared" si="20"/>
        <v>0</v>
      </c>
      <c r="N64" s="34">
        <f t="shared" si="21"/>
        <v>0</v>
      </c>
      <c r="O64" s="30">
        <v>0</v>
      </c>
      <c r="P64" s="30">
        <v>0</v>
      </c>
      <c r="Q64" s="34">
        <f t="shared" si="22"/>
        <v>0</v>
      </c>
      <c r="R64" s="34">
        <f t="shared" si="23"/>
        <v>0</v>
      </c>
      <c r="S64" s="30">
        <v>34928.98</v>
      </c>
      <c r="T64" s="30">
        <v>0</v>
      </c>
      <c r="U64" s="34">
        <f t="shared" si="24"/>
        <v>34928.98</v>
      </c>
      <c r="V64" s="34">
        <f t="shared" si="25"/>
        <v>0</v>
      </c>
      <c r="W64" s="30">
        <v>34928.98</v>
      </c>
      <c r="X64" s="30">
        <v>0</v>
      </c>
      <c r="Y64" s="34">
        <f t="shared" si="26"/>
        <v>0</v>
      </c>
      <c r="Z64" s="34">
        <f t="shared" si="27"/>
        <v>0</v>
      </c>
      <c r="AA64" s="30">
        <v>54928.98</v>
      </c>
      <c r="AB64" s="30">
        <v>258081.19</v>
      </c>
      <c r="AC64" s="34">
        <f t="shared" si="28"/>
        <v>20000</v>
      </c>
      <c r="AD64" s="34">
        <f t="shared" si="29"/>
        <v>258081.19</v>
      </c>
      <c r="AE64" s="30">
        <v>54928.98</v>
      </c>
      <c r="AF64" s="30">
        <v>258081.19</v>
      </c>
      <c r="AG64" s="37">
        <f t="shared" si="30"/>
        <v>369.845225598582</v>
      </c>
      <c r="AH64" s="38">
        <f t="shared" si="31"/>
        <v>54.92898</v>
      </c>
      <c r="AI64" s="38">
        <f t="shared" si="32"/>
        <v>258.08119</v>
      </c>
      <c r="AJ64" s="39">
        <f t="shared" si="33"/>
        <v>100000</v>
      </c>
    </row>
    <row r="65" spans="2:36" ht="13.5">
      <c r="B65" s="27" t="s">
        <v>108</v>
      </c>
      <c r="F65" s="25" t="s">
        <v>109</v>
      </c>
      <c r="G65" s="30">
        <v>13048013.7</v>
      </c>
      <c r="H65" s="30">
        <v>11902000</v>
      </c>
      <c r="I65" s="30">
        <v>0</v>
      </c>
      <c r="J65" s="30">
        <v>0</v>
      </c>
      <c r="K65" s="30">
        <v>1296898.14</v>
      </c>
      <c r="L65" s="30">
        <v>1873964.47</v>
      </c>
      <c r="M65" s="34">
        <f t="shared" si="20"/>
        <v>1296898.14</v>
      </c>
      <c r="N65" s="34">
        <f t="shared" si="21"/>
        <v>1873964.47</v>
      </c>
      <c r="O65" s="30">
        <v>1304149.24</v>
      </c>
      <c r="P65" s="30">
        <v>2268105</v>
      </c>
      <c r="Q65" s="34">
        <f t="shared" si="22"/>
        <v>7251.100000000093</v>
      </c>
      <c r="R65" s="34">
        <f t="shared" si="23"/>
        <v>394140.53</v>
      </c>
      <c r="S65" s="30">
        <v>3821925.5</v>
      </c>
      <c r="T65" s="30">
        <v>4190320.78</v>
      </c>
      <c r="U65" s="34">
        <f t="shared" si="24"/>
        <v>2517776.26</v>
      </c>
      <c r="V65" s="34">
        <f t="shared" si="25"/>
        <v>1922215.7799999998</v>
      </c>
      <c r="W65" s="30">
        <v>3841600.82</v>
      </c>
      <c r="X65" s="30">
        <v>4302993.08</v>
      </c>
      <c r="Y65" s="34">
        <f t="shared" si="26"/>
        <v>19675.319999999832</v>
      </c>
      <c r="Z65" s="34">
        <f t="shared" si="27"/>
        <v>112672.30000000028</v>
      </c>
      <c r="AA65" s="30">
        <v>3847500.82</v>
      </c>
      <c r="AB65" s="30">
        <v>4653005.27</v>
      </c>
      <c r="AC65" s="34">
        <f t="shared" si="28"/>
        <v>5900</v>
      </c>
      <c r="AD65" s="34">
        <f t="shared" si="29"/>
        <v>350012.1899999995</v>
      </c>
      <c r="AE65" s="30">
        <v>3847500.82</v>
      </c>
      <c r="AF65" s="30">
        <v>4653005.27</v>
      </c>
      <c r="AG65" s="37">
        <f t="shared" si="30"/>
        <v>20.93578371219164</v>
      </c>
      <c r="AH65" s="38">
        <f t="shared" si="31"/>
        <v>29.487253067491796</v>
      </c>
      <c r="AI65" s="38">
        <f t="shared" si="32"/>
        <v>39.09431414888254</v>
      </c>
      <c r="AJ65" s="39">
        <f t="shared" si="33"/>
        <v>11902000</v>
      </c>
    </row>
    <row r="66" spans="2:36" ht="13.5">
      <c r="B66" s="27" t="s">
        <v>110</v>
      </c>
      <c r="F66" s="25" t="s">
        <v>111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4">
        <f t="shared" si="20"/>
        <v>0</v>
      </c>
      <c r="N66" s="34">
        <f t="shared" si="21"/>
        <v>0</v>
      </c>
      <c r="O66" s="30">
        <v>0</v>
      </c>
      <c r="P66" s="30">
        <v>0</v>
      </c>
      <c r="Q66" s="34">
        <f t="shared" si="22"/>
        <v>0</v>
      </c>
      <c r="R66" s="34">
        <f t="shared" si="23"/>
        <v>0</v>
      </c>
      <c r="S66" s="30">
        <v>0</v>
      </c>
      <c r="T66" s="30">
        <v>0</v>
      </c>
      <c r="U66" s="34">
        <f t="shared" si="24"/>
        <v>0</v>
      </c>
      <c r="V66" s="34">
        <f t="shared" si="25"/>
        <v>0</v>
      </c>
      <c r="W66" s="30">
        <v>0</v>
      </c>
      <c r="X66" s="30">
        <v>0</v>
      </c>
      <c r="Y66" s="34">
        <f t="shared" si="26"/>
        <v>0</v>
      </c>
      <c r="Z66" s="34">
        <f t="shared" si="27"/>
        <v>0</v>
      </c>
      <c r="AA66" s="30">
        <v>0</v>
      </c>
      <c r="AB66" s="30">
        <v>0</v>
      </c>
      <c r="AC66" s="34">
        <f t="shared" si="28"/>
        <v>0</v>
      </c>
      <c r="AD66" s="34">
        <f t="shared" si="29"/>
        <v>0</v>
      </c>
      <c r="AE66" s="30">
        <v>0</v>
      </c>
      <c r="AF66" s="30">
        <v>0</v>
      </c>
      <c r="AG66" s="37">
        <f t="shared" si="30"/>
        <v>0</v>
      </c>
      <c r="AH66" s="38">
        <f t="shared" si="31"/>
        <v>0</v>
      </c>
      <c r="AI66" s="38">
        <f t="shared" si="32"/>
        <v>0</v>
      </c>
      <c r="AJ66" s="39">
        <f t="shared" si="33"/>
        <v>0</v>
      </c>
    </row>
    <row r="67" spans="2:36" ht="13.5">
      <c r="B67" s="27" t="s">
        <v>112</v>
      </c>
      <c r="F67" s="25" t="s">
        <v>113</v>
      </c>
      <c r="G67" s="30">
        <v>1579758.28</v>
      </c>
      <c r="H67" s="30">
        <v>1100000</v>
      </c>
      <c r="I67" s="30">
        <v>0</v>
      </c>
      <c r="J67" s="30">
        <v>0</v>
      </c>
      <c r="K67" s="30">
        <v>31603.44</v>
      </c>
      <c r="L67" s="30">
        <v>10927.23</v>
      </c>
      <c r="M67" s="34">
        <f t="shared" si="20"/>
        <v>31603.44</v>
      </c>
      <c r="N67" s="34">
        <f t="shared" si="21"/>
        <v>10927.23</v>
      </c>
      <c r="O67" s="30">
        <v>150569.96</v>
      </c>
      <c r="P67" s="30">
        <v>132401.34</v>
      </c>
      <c r="Q67" s="34">
        <f t="shared" si="22"/>
        <v>118966.51999999999</v>
      </c>
      <c r="R67" s="34">
        <f t="shared" si="23"/>
        <v>121474.11</v>
      </c>
      <c r="S67" s="30">
        <v>267724.29</v>
      </c>
      <c r="T67" s="30">
        <v>274309.72</v>
      </c>
      <c r="U67" s="34">
        <f t="shared" si="24"/>
        <v>117154.32999999999</v>
      </c>
      <c r="V67" s="34">
        <f t="shared" si="25"/>
        <v>141908.37999999998</v>
      </c>
      <c r="W67" s="30">
        <v>386151.99</v>
      </c>
      <c r="X67" s="30">
        <v>351215.02</v>
      </c>
      <c r="Y67" s="34">
        <f t="shared" si="26"/>
        <v>118427.70000000001</v>
      </c>
      <c r="Z67" s="34">
        <f t="shared" si="27"/>
        <v>76905.30000000005</v>
      </c>
      <c r="AA67" s="30">
        <v>421049.59</v>
      </c>
      <c r="AB67" s="30">
        <v>404087.5</v>
      </c>
      <c r="AC67" s="34">
        <f t="shared" si="28"/>
        <v>34897.600000000035</v>
      </c>
      <c r="AD67" s="34">
        <f t="shared" si="29"/>
        <v>52872.47999999998</v>
      </c>
      <c r="AE67" s="30">
        <v>421049.59</v>
      </c>
      <c r="AF67" s="30">
        <v>404087.5</v>
      </c>
      <c r="AG67" s="37">
        <f t="shared" si="30"/>
        <v>-4.0285254760609135</v>
      </c>
      <c r="AH67" s="38">
        <f t="shared" si="31"/>
        <v>26.65278576669337</v>
      </c>
      <c r="AI67" s="38">
        <f t="shared" si="32"/>
        <v>36.73522727272727</v>
      </c>
      <c r="AJ67" s="39">
        <f t="shared" si="33"/>
        <v>1100000</v>
      </c>
    </row>
    <row r="68" spans="2:36" ht="13.5">
      <c r="B68" s="27" t="s">
        <v>114</v>
      </c>
      <c r="F68" s="25" t="s">
        <v>115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4">
        <f t="shared" si="20"/>
        <v>0</v>
      </c>
      <c r="N68" s="34">
        <f t="shared" si="21"/>
        <v>0</v>
      </c>
      <c r="O68" s="30">
        <v>0</v>
      </c>
      <c r="P68" s="30">
        <v>0</v>
      </c>
      <c r="Q68" s="34">
        <f t="shared" si="22"/>
        <v>0</v>
      </c>
      <c r="R68" s="34">
        <f t="shared" si="23"/>
        <v>0</v>
      </c>
      <c r="S68" s="30">
        <v>0</v>
      </c>
      <c r="T68" s="30">
        <v>0</v>
      </c>
      <c r="U68" s="34">
        <f t="shared" si="24"/>
        <v>0</v>
      </c>
      <c r="V68" s="34">
        <f t="shared" si="25"/>
        <v>0</v>
      </c>
      <c r="W68" s="30">
        <v>0</v>
      </c>
      <c r="X68" s="30">
        <v>0</v>
      </c>
      <c r="Y68" s="34">
        <f t="shared" si="26"/>
        <v>0</v>
      </c>
      <c r="Z68" s="34">
        <f t="shared" si="27"/>
        <v>0</v>
      </c>
      <c r="AA68" s="30">
        <v>0</v>
      </c>
      <c r="AB68" s="30">
        <v>0</v>
      </c>
      <c r="AC68" s="34">
        <f t="shared" si="28"/>
        <v>0</v>
      </c>
      <c r="AD68" s="34">
        <f t="shared" si="29"/>
        <v>0</v>
      </c>
      <c r="AE68" s="30">
        <v>0</v>
      </c>
      <c r="AF68" s="30">
        <v>0</v>
      </c>
      <c r="AG68" s="37">
        <f t="shared" si="30"/>
        <v>0</v>
      </c>
      <c r="AH68" s="38">
        <f t="shared" si="31"/>
        <v>0</v>
      </c>
      <c r="AI68" s="38">
        <f t="shared" si="32"/>
        <v>0</v>
      </c>
      <c r="AJ68" s="39">
        <f t="shared" si="33"/>
        <v>0</v>
      </c>
    </row>
    <row r="69" spans="2:36" ht="13.5">
      <c r="B69" s="27" t="s">
        <v>116</v>
      </c>
      <c r="F69" s="25" t="s">
        <v>117</v>
      </c>
      <c r="G69" s="30">
        <v>43062.08</v>
      </c>
      <c r="H69" s="30">
        <v>150000</v>
      </c>
      <c r="I69" s="30">
        <v>0</v>
      </c>
      <c r="J69" s="30">
        <v>0</v>
      </c>
      <c r="K69" s="30">
        <v>0</v>
      </c>
      <c r="L69" s="30">
        <v>2950</v>
      </c>
      <c r="M69" s="34">
        <f t="shared" si="20"/>
        <v>0</v>
      </c>
      <c r="N69" s="34">
        <f t="shared" si="21"/>
        <v>2950</v>
      </c>
      <c r="O69" s="30">
        <v>4956</v>
      </c>
      <c r="P69" s="30">
        <v>9231.52</v>
      </c>
      <c r="Q69" s="34">
        <f t="shared" si="22"/>
        <v>4956</v>
      </c>
      <c r="R69" s="34">
        <f t="shared" si="23"/>
        <v>6281.52</v>
      </c>
      <c r="S69" s="30">
        <v>7434</v>
      </c>
      <c r="T69" s="30">
        <v>13847.28</v>
      </c>
      <c r="U69" s="34">
        <f t="shared" si="24"/>
        <v>2478</v>
      </c>
      <c r="V69" s="34">
        <f t="shared" si="25"/>
        <v>4615.76</v>
      </c>
      <c r="W69" s="30">
        <v>9912</v>
      </c>
      <c r="X69" s="30">
        <v>18463.04</v>
      </c>
      <c r="Y69" s="34">
        <f t="shared" si="26"/>
        <v>2478</v>
      </c>
      <c r="Z69" s="34">
        <f t="shared" si="27"/>
        <v>4615.76</v>
      </c>
      <c r="AA69" s="30">
        <v>9912</v>
      </c>
      <c r="AB69" s="30">
        <v>21413.04</v>
      </c>
      <c r="AC69" s="34">
        <f t="shared" si="28"/>
        <v>0</v>
      </c>
      <c r="AD69" s="34">
        <f t="shared" si="29"/>
        <v>2950</v>
      </c>
      <c r="AE69" s="30">
        <v>9912</v>
      </c>
      <c r="AF69" s="30">
        <v>21413.04</v>
      </c>
      <c r="AG69" s="37">
        <f t="shared" si="30"/>
        <v>116.0314769975787</v>
      </c>
      <c r="AH69" s="38">
        <f t="shared" si="31"/>
        <v>23.017931321478198</v>
      </c>
      <c r="AI69" s="38">
        <f t="shared" si="32"/>
        <v>14.275360000000001</v>
      </c>
      <c r="AJ69" s="39">
        <f t="shared" si="33"/>
        <v>150000</v>
      </c>
    </row>
    <row r="70" spans="2:36" ht="13.5">
      <c r="B70" s="27" t="s">
        <v>118</v>
      </c>
      <c r="F70" s="23" t="s">
        <v>119</v>
      </c>
      <c r="G70" s="24">
        <v>3500000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f t="shared" si="20"/>
        <v>0</v>
      </c>
      <c r="N70" s="24">
        <f t="shared" si="21"/>
        <v>0</v>
      </c>
      <c r="O70" s="24">
        <v>0</v>
      </c>
      <c r="P70" s="24">
        <v>0</v>
      </c>
      <c r="Q70" s="24">
        <f t="shared" si="22"/>
        <v>0</v>
      </c>
      <c r="R70" s="24">
        <f t="shared" si="23"/>
        <v>0</v>
      </c>
      <c r="S70" s="24">
        <v>0</v>
      </c>
      <c r="T70" s="24">
        <v>3500000</v>
      </c>
      <c r="U70" s="24">
        <f t="shared" si="24"/>
        <v>0</v>
      </c>
      <c r="V70" s="24">
        <f t="shared" si="25"/>
        <v>3500000</v>
      </c>
      <c r="W70" s="24">
        <v>1750000</v>
      </c>
      <c r="X70" s="24">
        <v>3500000</v>
      </c>
      <c r="Y70" s="24">
        <f t="shared" si="26"/>
        <v>1750000</v>
      </c>
      <c r="Z70" s="24">
        <f t="shared" si="27"/>
        <v>0</v>
      </c>
      <c r="AA70" s="24">
        <v>1750000</v>
      </c>
      <c r="AB70" s="24">
        <v>3500000</v>
      </c>
      <c r="AC70" s="24">
        <f t="shared" si="28"/>
        <v>0</v>
      </c>
      <c r="AD70" s="24">
        <f t="shared" si="29"/>
        <v>0</v>
      </c>
      <c r="AE70" s="24">
        <v>1750000</v>
      </c>
      <c r="AF70" s="24">
        <v>3500000</v>
      </c>
      <c r="AG70" s="43">
        <f t="shared" si="30"/>
        <v>100</v>
      </c>
      <c r="AH70" s="44">
        <f t="shared" si="31"/>
        <v>50</v>
      </c>
      <c r="AI70" s="44">
        <f t="shared" si="32"/>
        <v>0</v>
      </c>
      <c r="AJ70" s="45">
        <v>3500000</v>
      </c>
    </row>
    <row r="71" spans="2:36" ht="13.5">
      <c r="B71" s="27" t="s">
        <v>120</v>
      </c>
      <c r="F71" s="25" t="s">
        <v>121</v>
      </c>
      <c r="G71" s="30">
        <v>3500000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4">
        <f t="shared" si="20"/>
        <v>0</v>
      </c>
      <c r="N71" s="34">
        <f t="shared" si="21"/>
        <v>0</v>
      </c>
      <c r="O71" s="30">
        <v>0</v>
      </c>
      <c r="P71" s="30">
        <v>0</v>
      </c>
      <c r="Q71" s="34">
        <f t="shared" si="22"/>
        <v>0</v>
      </c>
      <c r="R71" s="34">
        <f t="shared" si="23"/>
        <v>0</v>
      </c>
      <c r="S71" s="30">
        <v>0</v>
      </c>
      <c r="T71" s="30">
        <v>3500000</v>
      </c>
      <c r="U71" s="34">
        <f t="shared" si="24"/>
        <v>0</v>
      </c>
      <c r="V71" s="34">
        <f t="shared" si="25"/>
        <v>3500000</v>
      </c>
      <c r="W71" s="30">
        <v>1750000</v>
      </c>
      <c r="X71" s="30">
        <v>3500000</v>
      </c>
      <c r="Y71" s="34">
        <f t="shared" si="26"/>
        <v>1750000</v>
      </c>
      <c r="Z71" s="34">
        <f t="shared" si="27"/>
        <v>0</v>
      </c>
      <c r="AA71" s="30">
        <v>1750000</v>
      </c>
      <c r="AB71" s="30">
        <v>3500000</v>
      </c>
      <c r="AC71" s="34">
        <f t="shared" si="28"/>
        <v>0</v>
      </c>
      <c r="AD71" s="34">
        <f t="shared" si="29"/>
        <v>0</v>
      </c>
      <c r="AE71" s="30">
        <v>1750000</v>
      </c>
      <c r="AF71" s="30">
        <v>3500000</v>
      </c>
      <c r="AG71" s="37">
        <f t="shared" si="30"/>
        <v>100</v>
      </c>
      <c r="AH71" s="38">
        <f t="shared" si="31"/>
        <v>50</v>
      </c>
      <c r="AI71" s="38">
        <f t="shared" si="32"/>
        <v>0</v>
      </c>
      <c r="AJ71" s="39">
        <v>3500000</v>
      </c>
    </row>
    <row r="72" spans="2:36" ht="14.25" thickBot="1">
      <c r="B72" s="27" t="s">
        <v>122</v>
      </c>
      <c r="F72" s="25" t="s">
        <v>123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4">
        <f t="shared" si="20"/>
        <v>0</v>
      </c>
      <c r="N72" s="34">
        <f t="shared" si="21"/>
        <v>0</v>
      </c>
      <c r="O72" s="30">
        <v>0</v>
      </c>
      <c r="P72" s="30">
        <v>0</v>
      </c>
      <c r="Q72" s="34">
        <f t="shared" si="22"/>
        <v>0</v>
      </c>
      <c r="R72" s="34">
        <f t="shared" si="23"/>
        <v>0</v>
      </c>
      <c r="S72" s="30">
        <v>0</v>
      </c>
      <c r="T72" s="30">
        <v>0</v>
      </c>
      <c r="U72" s="34">
        <f t="shared" si="24"/>
        <v>0</v>
      </c>
      <c r="V72" s="34">
        <f t="shared" si="25"/>
        <v>0</v>
      </c>
      <c r="W72" s="30">
        <v>0</v>
      </c>
      <c r="X72" s="30">
        <v>0</v>
      </c>
      <c r="Y72" s="34">
        <f t="shared" si="26"/>
        <v>0</v>
      </c>
      <c r="Z72" s="34">
        <f t="shared" si="27"/>
        <v>0</v>
      </c>
      <c r="AA72" s="35">
        <v>0</v>
      </c>
      <c r="AB72" s="35">
        <v>0</v>
      </c>
      <c r="AC72" s="34">
        <f t="shared" si="28"/>
        <v>0</v>
      </c>
      <c r="AD72" s="34">
        <f t="shared" si="29"/>
        <v>0</v>
      </c>
      <c r="AE72" s="36">
        <v>0</v>
      </c>
      <c r="AF72" s="36">
        <v>0</v>
      </c>
      <c r="AG72" s="37">
        <f t="shared" si="30"/>
        <v>0</v>
      </c>
      <c r="AH72" s="38">
        <f t="shared" si="31"/>
        <v>0</v>
      </c>
      <c r="AI72" s="38">
        <f t="shared" si="32"/>
        <v>0</v>
      </c>
      <c r="AJ72" s="39">
        <f>H72-AF72</f>
        <v>0</v>
      </c>
    </row>
    <row r="73" spans="2:36" ht="13.5">
      <c r="B73" s="27" t="s">
        <v>124</v>
      </c>
      <c r="F73" s="23" t="s">
        <v>125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f t="shared" si="20"/>
        <v>0</v>
      </c>
      <c r="N73" s="24">
        <f t="shared" si="21"/>
        <v>0</v>
      </c>
      <c r="O73" s="24">
        <v>0</v>
      </c>
      <c r="P73" s="24">
        <v>0</v>
      </c>
      <c r="Q73" s="24">
        <f t="shared" si="22"/>
        <v>0</v>
      </c>
      <c r="R73" s="24">
        <f t="shared" si="23"/>
        <v>0</v>
      </c>
      <c r="S73" s="24">
        <v>0</v>
      </c>
      <c r="T73" s="24">
        <v>0</v>
      </c>
      <c r="U73" s="24">
        <f t="shared" si="24"/>
        <v>0</v>
      </c>
      <c r="V73" s="24">
        <f t="shared" si="25"/>
        <v>0</v>
      </c>
      <c r="W73" s="24">
        <v>0</v>
      </c>
      <c r="X73" s="24">
        <v>0</v>
      </c>
      <c r="Y73" s="24">
        <f t="shared" si="26"/>
        <v>0</v>
      </c>
      <c r="Z73" s="24">
        <f t="shared" si="27"/>
        <v>0</v>
      </c>
      <c r="AA73" s="24">
        <v>0</v>
      </c>
      <c r="AB73" s="24">
        <v>0</v>
      </c>
      <c r="AC73" s="24">
        <f t="shared" si="28"/>
        <v>0</v>
      </c>
      <c r="AD73" s="24">
        <f t="shared" si="29"/>
        <v>0</v>
      </c>
      <c r="AE73" s="24">
        <v>0</v>
      </c>
      <c r="AF73" s="24">
        <v>0</v>
      </c>
      <c r="AG73" s="43">
        <f t="shared" si="30"/>
        <v>0</v>
      </c>
      <c r="AH73" s="44">
        <f t="shared" si="31"/>
        <v>0</v>
      </c>
      <c r="AI73" s="44">
        <f t="shared" si="32"/>
        <v>0</v>
      </c>
      <c r="AJ73" s="39">
        <f>H73-AF73</f>
        <v>0</v>
      </c>
    </row>
    <row r="74" spans="2:36" ht="13.5">
      <c r="B74" s="27" t="s">
        <v>126</v>
      </c>
      <c r="F74" s="25" t="s">
        <v>127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4">
        <f t="shared" si="20"/>
        <v>0</v>
      </c>
      <c r="N74" s="34">
        <f t="shared" si="21"/>
        <v>0</v>
      </c>
      <c r="O74" s="30">
        <v>0</v>
      </c>
      <c r="P74" s="30">
        <v>0</v>
      </c>
      <c r="Q74" s="34">
        <f t="shared" si="22"/>
        <v>0</v>
      </c>
      <c r="R74" s="34">
        <f t="shared" si="23"/>
        <v>0</v>
      </c>
      <c r="S74" s="30">
        <v>0</v>
      </c>
      <c r="T74" s="30">
        <v>0</v>
      </c>
      <c r="U74" s="34">
        <f t="shared" si="24"/>
        <v>0</v>
      </c>
      <c r="V74" s="34">
        <f t="shared" si="25"/>
        <v>0</v>
      </c>
      <c r="W74" s="30">
        <v>0</v>
      </c>
      <c r="X74" s="30">
        <v>0</v>
      </c>
      <c r="Y74" s="34">
        <f t="shared" si="26"/>
        <v>0</v>
      </c>
      <c r="Z74" s="34">
        <f t="shared" si="27"/>
        <v>0</v>
      </c>
      <c r="AA74" s="31">
        <v>0</v>
      </c>
      <c r="AB74" s="31">
        <v>0</v>
      </c>
      <c r="AC74" s="34">
        <f t="shared" si="28"/>
        <v>0</v>
      </c>
      <c r="AD74" s="34">
        <f t="shared" si="29"/>
        <v>0</v>
      </c>
      <c r="AE74" s="30">
        <v>0</v>
      </c>
      <c r="AF74" s="30">
        <v>0</v>
      </c>
      <c r="AG74" s="37">
        <f t="shared" si="30"/>
        <v>0</v>
      </c>
      <c r="AH74" s="38">
        <f t="shared" si="31"/>
        <v>0</v>
      </c>
      <c r="AI74" s="38">
        <f t="shared" si="32"/>
        <v>0</v>
      </c>
      <c r="AJ74" s="39">
        <f>H74-AF74</f>
        <v>0</v>
      </c>
    </row>
    <row r="75" spans="2:36" ht="13.5">
      <c r="B75" s="27" t="s">
        <v>128</v>
      </c>
      <c r="F75" s="25" t="s">
        <v>129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4">
        <f t="shared" si="20"/>
        <v>0</v>
      </c>
      <c r="N75" s="34">
        <f t="shared" si="21"/>
        <v>0</v>
      </c>
      <c r="O75" s="30">
        <v>0</v>
      </c>
      <c r="P75" s="30">
        <v>0</v>
      </c>
      <c r="Q75" s="34">
        <f t="shared" si="22"/>
        <v>0</v>
      </c>
      <c r="R75" s="34">
        <f t="shared" si="23"/>
        <v>0</v>
      </c>
      <c r="S75" s="30">
        <v>0</v>
      </c>
      <c r="T75" s="30">
        <v>0</v>
      </c>
      <c r="U75" s="34">
        <f t="shared" si="24"/>
        <v>0</v>
      </c>
      <c r="V75" s="34">
        <f t="shared" si="25"/>
        <v>0</v>
      </c>
      <c r="W75" s="30">
        <v>0</v>
      </c>
      <c r="X75" s="30">
        <v>0</v>
      </c>
      <c r="Y75" s="34">
        <f t="shared" si="26"/>
        <v>0</v>
      </c>
      <c r="Z75" s="34">
        <f t="shared" si="27"/>
        <v>0</v>
      </c>
      <c r="AA75" s="31">
        <v>0</v>
      </c>
      <c r="AB75" s="31">
        <v>0</v>
      </c>
      <c r="AC75" s="34">
        <f t="shared" si="28"/>
        <v>0</v>
      </c>
      <c r="AD75" s="34">
        <f t="shared" si="29"/>
        <v>0</v>
      </c>
      <c r="AE75" s="30">
        <v>0</v>
      </c>
      <c r="AF75" s="30">
        <v>0</v>
      </c>
      <c r="AG75" s="37">
        <f t="shared" si="30"/>
        <v>0</v>
      </c>
      <c r="AH75" s="38">
        <f t="shared" si="31"/>
        <v>0</v>
      </c>
      <c r="AI75" s="38">
        <f t="shared" si="32"/>
        <v>0</v>
      </c>
      <c r="AJ75" s="39">
        <f>H75-AF75</f>
        <v>0</v>
      </c>
    </row>
    <row r="76" spans="2:36" ht="14.25" thickBot="1">
      <c r="B76" s="27" t="s">
        <v>130</v>
      </c>
      <c r="F76" s="23" t="s">
        <v>131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f t="shared" si="20"/>
        <v>0</v>
      </c>
      <c r="N76" s="24">
        <f t="shared" si="21"/>
        <v>0</v>
      </c>
      <c r="O76" s="24">
        <v>0</v>
      </c>
      <c r="P76" s="24">
        <v>0</v>
      </c>
      <c r="Q76" s="24">
        <f t="shared" si="22"/>
        <v>0</v>
      </c>
      <c r="R76" s="24">
        <f t="shared" si="23"/>
        <v>0</v>
      </c>
      <c r="S76" s="24">
        <v>0</v>
      </c>
      <c r="T76" s="24">
        <v>0</v>
      </c>
      <c r="U76" s="24">
        <f t="shared" si="24"/>
        <v>0</v>
      </c>
      <c r="V76" s="24">
        <f t="shared" si="25"/>
        <v>0</v>
      </c>
      <c r="W76" s="24">
        <v>0</v>
      </c>
      <c r="X76" s="24">
        <v>0</v>
      </c>
      <c r="Y76" s="24">
        <f t="shared" si="26"/>
        <v>0</v>
      </c>
      <c r="Z76" s="24">
        <f t="shared" si="27"/>
        <v>0</v>
      </c>
      <c r="AA76" s="24">
        <v>0</v>
      </c>
      <c r="AB76" s="24">
        <v>0</v>
      </c>
      <c r="AC76" s="24">
        <f t="shared" si="28"/>
        <v>0</v>
      </c>
      <c r="AD76" s="24">
        <f t="shared" si="29"/>
        <v>0</v>
      </c>
      <c r="AE76" s="24">
        <v>0</v>
      </c>
      <c r="AF76" s="24">
        <v>0</v>
      </c>
      <c r="AG76" s="51">
        <f t="shared" si="30"/>
        <v>0</v>
      </c>
      <c r="AH76" s="52">
        <f t="shared" si="31"/>
        <v>0</v>
      </c>
      <c r="AI76" s="52">
        <f t="shared" si="32"/>
        <v>0</v>
      </c>
      <c r="AJ76" s="53">
        <f>H76-AF76</f>
        <v>0</v>
      </c>
    </row>
    <row r="77" spans="2:35" ht="13.5">
      <c r="B77" s="27" t="s">
        <v>1</v>
      </c>
      <c r="Q77" s="32" t="s">
        <v>1</v>
      </c>
      <c r="R77" s="32" t="s">
        <v>1</v>
      </c>
      <c r="U77" s="32" t="s">
        <v>1</v>
      </c>
      <c r="Y77" s="32" t="s">
        <v>1</v>
      </c>
      <c r="Z77" s="32" t="s">
        <v>1</v>
      </c>
      <c r="AG77" s="33" t="s">
        <v>1</v>
      </c>
      <c r="AH77" s="33" t="s">
        <v>1</v>
      </c>
      <c r="AI77" s="33" t="s">
        <v>1</v>
      </c>
    </row>
    <row r="78" ht="13.5">
      <c r="B78" s="27" t="s">
        <v>1</v>
      </c>
    </row>
    <row r="79" ht="13.5">
      <c r="B79" s="27" t="s">
        <v>1</v>
      </c>
    </row>
    <row r="80" ht="13.5">
      <c r="B80" s="27" t="s">
        <v>1</v>
      </c>
    </row>
    <row r="81" ht="13.5">
      <c r="B81" s="27" t="s">
        <v>1</v>
      </c>
    </row>
    <row r="82" ht="13.5">
      <c r="B82" s="27" t="s">
        <v>1</v>
      </c>
    </row>
    <row r="83" ht="13.5">
      <c r="B83" s="27" t="s">
        <v>1</v>
      </c>
    </row>
  </sheetData>
  <sheetProtection/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2011-07-13T10:53:26Z</dcterms:created>
  <dcterms:modified xsi:type="dcterms:W3CDTF">2011-07-26T11:56:41Z</dcterms:modified>
  <cp:category/>
  <cp:version/>
  <cp:contentType/>
  <cp:contentStatus/>
</cp:coreProperties>
</file>